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3949727ed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80ab633894254a5b"/>
    <x:sheet xmlns:r="http://schemas.openxmlformats.org/officeDocument/2006/relationships" name="Evidence" sheetId="2" r:id="R5b96252bf5d04942"/>
    <x:sheet xmlns:r="http://schemas.openxmlformats.org/officeDocument/2006/relationships" name="Calculations" sheetId="3" r:id="R05b038b6afa14a83"/>
    <x:sheet xmlns:r="http://schemas.openxmlformats.org/officeDocument/2006/relationships" name="Actions" sheetId="4" r:id="R4cd70a29eb0446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;(#,##0);0"/>
    <x:numFmt numFmtId="201" formatCode="$#,##0;($#,##0);$0"/>
    <x:numFmt numFmtId="202" formatCode="mm/dd/yy"/>
    <x:numFmt numFmtId="203" formatCode="#,##0.0"/>
    <x:numFmt numFmtId="204" formatCode="0.00"/>
    <x:numFmt numFmtId="205" formatCode="0.0%;(0.0%);0.0%"/>
    <x:numFmt numFmtId="206" formatCode="$0.00"/>
    <x:numFmt numFmtId="207" formatCode="0.0"/>
    <x:numFmt numFmtId="208" formatCode="0.0;(0.0);0.0"/>
    <x:numFmt numFmtId="209" formatCode="0"/>
  </x:numFmts>
  <x:fonts count="7">
    <x:font>
      <x:sz val="11"/>
      <x:name val="Carlito"/>
    </x:font>
    <x:font>
      <x:sz val="11"/>
      <x:color rgb="FF183537"/>
      <x:name val="Arial"/>
    </x:font>
    <x:font>
      <x:b/>
      <x:sz val="17"/>
      <x:color rgb="FF183537"/>
      <x:name val="Arial"/>
    </x:font>
    <x:font>
      <x:sz val="11"/>
      <x:color rgb="FF53645F"/>
      <x:name val="Arial"/>
    </x:font>
    <x:font>
      <x:b/>
      <x:sz val="11"/>
      <x:color rgb="FFFFFFFF"/>
      <x:name val="Arial"/>
    </x:font>
    <x:font>
      <x:b/>
      <x:sz val="11"/>
      <x:color rgb="FF53645F"/>
      <x:name val="Arial"/>
    </x:font>
    <x:font>
      <x:sz val="11"/>
      <x:color rgb="FF174CA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537"/>
      </x:patternFill>
    </x:fill>
    <x:fill>
      <x:patternFill patternType="solid">
        <x:fgColor rgb="FFFFF0CB"/>
      </x:patternFill>
    </x:fill>
  </x:fills>
  <x:borders count="2">
    <x:border/>
    <x:border>
      <x:bottom style="thin">
        <x:color rgb="FFC7D0C8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horizontal="center" vertical="center" wrapText="0"/>
    </x:xf>
    <x:xf numFmtId="200" fontId="4" fillId="2" borderId="0" xfId="0" applyNumberFormat="1" applyFont="1" applyFill="1" applyBorder="1" applyAlignment="1">
      <x:alignment horizontal="center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0"/>
    </x:xf>
    <x:xf numFmtId="205" fontId="1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6" fontId="1" fillId="0" borderId="0" xfId="0" applyNumberFormat="1" applyFont="1" applyFill="1" applyBorder="1" applyAlignment="1">
      <x:alignment vertical="center" wrapText="0"/>
    </x:xf>
    <x:xf numFmtId="207" fontId="1" fillId="0" borderId="0" xfId="0" applyNumberFormat="1" applyFont="1" applyFill="1" applyBorder="1" applyAlignment="1">
      <x:alignment vertical="center" wrapText="0"/>
    </x:xf>
    <x:xf numFmtId="208" fontId="1" fillId="0" borderId="0" xfId="0" applyNumberFormat="1" applyFont="1" applyFill="1" applyBorder="1" applyAlignment="1">
      <x:alignment vertical="center" wrapText="0"/>
    </x:xf>
    <x:xf numFmtId="209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0"/>
    </x:xf>
    <x:xf numFmtId="200" fontId="6" fillId="3" borderId="0" xfId="0" applyNumberFormat="1" applyFont="1" applyFill="1" applyBorder="1" applyAlignment="1">
      <x:alignment vertical="center" wrapText="0"/>
    </x:xf>
    <x:xf numFmtId="202" fontId="6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  <x:dxfs count="2">
    <x:dxf>
      <x:font>
        <x:b/>
        <x:color rgb="FFAA2525"/>
      </x:font>
      <x:fill>
        <x:patternFill patternType="solid">
          <x:bgColor rgb="FFFFE1D9"/>
        </x:patternFill>
      </x:fill>
    </x:dxf>
    <x:dxf>
      <x:font>
        <x:b/>
        <x:color rgb="FFAA2525"/>
      </x:font>
      <x:fill>
        <x:patternFill patternType="solid">
          <x:bgColor rgb="FFFF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5786497c34350" /><Relationship Type="http://schemas.openxmlformats.org/officeDocument/2006/relationships/theme" Target="/xl/theme/theme1.xml" Id="R6401a778ee56489c" /><Relationship Type="http://schemas.openxmlformats.org/officeDocument/2006/relationships/sharedStrings" Target="/xl/sharedStrings.xml" Id="R76c430255ace4581" /><Relationship Type="http://schemas.openxmlformats.org/officeDocument/2006/relationships/worksheet" Target="/xl/worksheets/sheet1.xml" Id="R80ab633894254a5b" /><Relationship Type="http://schemas.openxmlformats.org/officeDocument/2006/relationships/worksheet" Target="/xl/worksheets/sheet2.xml" Id="R5b96252bf5d04942" /><Relationship Type="http://schemas.openxmlformats.org/officeDocument/2006/relationships/worksheet" Target="/xl/worksheets/sheet3.xml" Id="R05b038b6afa14a83" /><Relationship Type="http://schemas.openxmlformats.org/officeDocument/2006/relationships/worksheet" Target="/xl/worksheets/sheet4.xml" Id="R4cd70a29eb0446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1d17ab56864414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Classic weekly net units (prior period = 100)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Group A</c:v>
          </c:tx>
          <c:spPr>
            <a:solidFill xmlns:a="http://schemas.openxmlformats.org/drawingml/2006/main">
              <a:srgbClr val="2A6952"/>
            </a:solidFill>
            <a:ln xmlns:a="http://schemas.openxmlformats.org/drawingml/2006/main" w="19050">
              <a:solidFill>
                <a:srgbClr val="2A6952"/>
              </a:solidFill>
              <a:prstDash val="solid"/>
            </a:ln>
          </c:spPr>
          <c:marker>
            <c:symbol val="none"/>
          </c:marker>
          <c:cat>
            <c:strRef>
              <c:f>'Decision'!$A$56:$A$68</c:f>
              <c:strCache>
                <c:ptCount val="0"/>
              </c:strCache>
            </c:strRef>
          </c:cat>
          <c:val>
            <c:numRef>
              <c:f>'Decision'!$B$56:$B$68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Group B</c:v>
          </c:tx>
          <c:spPr>
            <a:solidFill xmlns:a="http://schemas.openxmlformats.org/drawingml/2006/main">
              <a:srgbClr val="4E6E9B"/>
            </a:solidFill>
            <a:ln xmlns:a="http://schemas.openxmlformats.org/drawingml/2006/main" w="19050">
              <a:solidFill>
                <a:srgbClr val="4E6E9B"/>
              </a:solidFill>
              <a:prstDash val="solid"/>
            </a:ln>
          </c:spPr>
          <c:marker>
            <c:symbol val="none"/>
          </c:marker>
          <c:cat>
            <c:strRef>
              <c:f>'Decision'!$A$56:$A$68</c:f>
              <c:strCache>
                <c:ptCount val="0"/>
              </c:strCache>
            </c:strRef>
          </c:cat>
          <c:val>
            <c:numRef>
              <c:f>'Decision'!$C$56:$C$68</c:f>
              <c:numCache>
                <c:formatCode>0.0</c:formatCode>
                <c:ptCount val="0"/>
              </c:numCache>
            </c:numRef>
          </c:val>
          <c:smooth val="0"/>
        </c:ser>
        <c:ser>
          <c:idx val="2"/>
          <c:order val="2"/>
          <c:tx>
            <c:v>Group C</c:v>
          </c:tx>
          <c:spPr>
            <a:solidFill xmlns:a="http://schemas.openxmlformats.org/drawingml/2006/main">
              <a:srgbClr val="B2742E"/>
            </a:solidFill>
            <a:ln xmlns:a="http://schemas.openxmlformats.org/drawingml/2006/main" w="19050">
              <a:solidFill>
                <a:srgbClr val="B2742E"/>
              </a:solidFill>
              <a:prstDash val="solid"/>
            </a:ln>
          </c:spPr>
          <c:marker>
            <c:symbol val="none"/>
          </c:marker>
          <c:cat>
            <c:strRef>
              <c:f>'Decision'!$A$56:$A$68</c:f>
              <c:strCache>
                <c:ptCount val="0"/>
              </c:strCache>
            </c:strRef>
          </c:cat>
          <c:val>
            <c:numRef>
              <c:f>'Decision'!$D$56:$D$68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d17ab56864414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1580bf84014ac1" /></Relationships>
</file>

<file path=xl/worksheets/sheet1.xml><?xml version="1.0" encoding="utf-8"?>
<x:worksheet xmlns:x="http://schemas.openxmlformats.org/spreadsheetml/2006/main">
  <x:sheetPr>
    <x:tabColor rgb="FF183537"/>
  </x:sheetPr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" hidden="0" customWidth="1"/>
    <x:col min="7" max="7" width="22" hidden="0" customWidth="1"/>
    <x:col min="8" max="8" width="22" hidden="0" customWidth="1"/>
  </x:cols>
  <x:sheetData>
    <x:row r="1" ht="25" customHeight="1">
      <x:c r="A1" s="3"/>
      <x:c r="B1" s="6"/>
      <x:c r="C1" s="6"/>
      <x:c r="D1" s="6"/>
      <x:c r="E1" s="6"/>
      <x:c r="F1" s="6"/>
      <x:c r="G1" s="6"/>
      <x:c r="H1" s="6"/>
    </x:row>
    <x:row r="2" ht="25" customHeight="1">
      <x:c r="A2" s="4" t="str">
        <x:v>One range. Three different priorities.</x:v>
      </x:c>
      <x:c r="B2" s="6"/>
      <x:c r="C2" s="6"/>
      <x:c r="D2" s="6"/>
      <x:c r="E2" s="6"/>
      <x:c r="F2" s="6"/>
      <x:c r="G2" s="6"/>
      <x:c r="H2" s="6"/>
    </x:row>
    <x:row r="3" ht="25" customHeight="1">
      <x:c r="A3" s="5"/>
      <x:c r="B3" s="7"/>
      <x:c r="C3" s="7"/>
      <x:c r="D3" s="7"/>
      <x:c r="E3" s="7"/>
      <x:c r="F3" s="7"/>
      <x:c r="G3" s="7"/>
      <x:c r="H3" s="7"/>
    </x:row>
    <x:row r="4" ht="25" customHeight="1">
      <x:c r="A4" s="3" t="str">
        <x:v>Entirely fictional Charter evidence. No actual account or retailer report was used.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3"/>
      <x:c r="B5" s="6"/>
      <x:c r="C5" s="6"/>
      <x:c r="D5" s="6"/>
      <x:c r="E5" s="6"/>
      <x:c r="F5" s="6"/>
      <x:c r="G5" s="6"/>
      <x:c r="H5" s="6"/>
    </x:row>
    <x:row r="6" ht="25" customHeight="1">
      <x:c r="A6" s="3" t="str">
        <x:v>Six packs. Three disjoint groups of 120 stores. One locally specific investigation.</x:v>
      </x:c>
      <x:c r="B6" s="6"/>
      <x:c r="C6" s="6"/>
      <x:c r="D6" s="6"/>
      <x:c r="E6" s="6"/>
      <x:c r="F6" s="6"/>
      <x:c r="G6" s="6"/>
      <x:c r="H6" s="6"/>
    </x:row>
    <x:row r="7" ht="25" customHeight="1">
      <x:c r="A7" s="3"/>
      <x:c r="B7" s="6"/>
      <x:c r="C7" s="6"/>
      <x:c r="D7" s="6"/>
      <x:c r="E7" s="6"/>
      <x:c r="F7" s="6"/>
      <x:c r="G7" s="6"/>
      <x:c r="H7" s="6"/>
    </x:row>
    <x:row r="8" ht="25" customHeight="1">
      <x:c r="A8" s="3"/>
      <x:c r="B8" s="6"/>
      <x:c r="C8" s="6"/>
      <x:c r="D8" s="6"/>
      <x:c r="E8" s="6"/>
      <x:c r="F8" s="6"/>
      <x:c r="G8" s="6"/>
      <x:c r="H8" s="6"/>
    </x:row>
    <x:row r="9" ht="32" customHeight="1">
      <x:c r="A9" s="13" t="str">
        <x:v>Classic: connected evidence</x:v>
      </x:c>
      <x:c r="B9" s="14" t="str">
        <x:v>Group A</x:v>
      </x:c>
      <x:c r="C9" s="14" t="str">
        <x:v>Group B</x:v>
      </x:c>
      <x:c r="D9" s="14" t="str">
        <x:v>Group C</x:v>
      </x:c>
      <x:c r="E9" s="14" t="str"/>
      <x:c r="F9" s="6"/>
      <x:c r="G9" s="6"/>
      <x:c r="H9" s="6"/>
    </x:row>
    <x:row r="10" ht="25" customHeight="1">
      <x:c r="A10" s="3" t="str">
        <x:v>CP net unit change (13 weeks)</x:v>
      </x:c>
      <x:c r="B10" s="21" t="n">
        <x:f>'Calculations'!B18</x:f>
        <x:v>-0.19999999999999996</x:v>
      </x:c>
      <x:c r="C10" s="21" t="n">
        <x:f>'Calculations'!C18</x:f>
        <x:v>-0.04761904761904767</x:v>
      </x:c>
      <x:c r="D10" s="21" t="n">
        <x:f>'Calculations'!D18</x:f>
        <x:v>-0.33333333333333337</x:v>
      </x:c>
      <x:c r="E10" s="6"/>
      <x:c r="F10" s="6"/>
      <x:c r="G10" s="6"/>
      <x:c r="H10" s="6"/>
    </x:row>
    <x:row r="11" ht="25" customHeight="1">
      <x:c r="A11" s="3" t="str">
        <x:v>CP Repl In Stock (current)</x:v>
      </x:c>
      <x:c r="B11" s="21" t="n">
        <x:f>'Calculations'!B34</x:f>
        <x:v>0.95</x:v>
      </x:c>
      <x:c r="C11" s="21" t="n">
        <x:f>'Calculations'!C34</x:f>
        <x:v>0.98</x:v>
      </x:c>
      <x:c r="D11" s="21" t="n">
        <x:f>'Calculations'!D34</x:f>
        <x:v>0.78</x:v>
      </x:c>
      <x:c r="E11" s="6"/>
      <x:c r="F11" s="6"/>
      <x:c r="G11" s="6"/>
      <x:c r="H11" s="6"/>
    </x:row>
    <x:row r="12" ht="25" customHeight="1">
      <x:c r="A12" s="3" t="str">
        <x:v>Switching current index (prior = 100)</x:v>
      </x:c>
      <x:c r="B12" s="24" t="n">
        <x:f>'Calculations'!B48</x:f>
        <x:v>88</x:v>
      </x:c>
      <x:c r="C12" s="24" t="n">
        <x:f>'Calculations'!C48</x:f>
        <x:v>98</x:v>
      </x:c>
      <x:c r="D12" s="24" t="n">
        <x:f>'Calculations'!D48</x:f>
        <x:v>76</x:v>
      </x:c>
      <x:c r="E12" s="6"/>
      <x:c r="F12" s="6"/>
      <x:c r="G12" s="6"/>
      <x:c r="H12" s="6"/>
    </x:row>
    <x:row r="13" ht="25" customHeight="1">
      <x:c r="A13" s="3" t="str">
        <x:v>AP rank within six packs</x:v>
      </x:c>
      <x:c r="B13" s="26" t="n">
        <x:f>'Calculations'!B60</x:f>
        <x:v>5</x:v>
      </x:c>
      <x:c r="C13" s="26" t="n">
        <x:f>'Calculations'!C60</x:f>
        <x:v>2</x:v>
      </x:c>
      <x:c r="D13" s="26" t="n">
        <x:f>'Calculations'!D60</x:f>
        <x:v>6</x:v>
      </x:c>
      <x:c r="E13" s="6"/>
      <x:c r="F13" s="6"/>
      <x:c r="G13" s="6"/>
      <x:c r="H13" s="6"/>
    </x:row>
    <x:row r="14" ht="25" customHeight="1">
      <x:c r="A14" s="3" t="str">
        <x:v>AP exclusive repeater share</x:v>
      </x:c>
      <x:c r="B14" s="21" t="n">
        <x:f>'Calculations'!B64</x:f>
        <x:v>0.02</x:v>
      </x:c>
      <x:c r="C14" s="21" t="n">
        <x:f>'Calculations'!C64</x:f>
        <x:v>0.08</x:v>
      </x:c>
      <x:c r="D14" s="21" t="n">
        <x:f>'Calculations'!D64</x:f>
        <x:v>0.04</x:v>
      </x:c>
      <x:c r="E14" s="6"/>
      <x:c r="F14" s="6"/>
      <x:c r="G14" s="6"/>
      <x:c r="H14" s="6"/>
    </x:row>
    <x:row r="15" ht="25" customHeight="1">
      <x:c r="A15" s="3" t="str">
        <x:v>AP Loyal Sales share</x:v>
      </x:c>
      <x:c r="B15" s="21" t="n">
        <x:f>'Calculations'!B61</x:f>
        <x:v>0.35</x:v>
      </x:c>
      <x:c r="C15" s="21" t="n">
        <x:f>'Calculations'!C61</x:f>
        <x:v>0.68</x:v>
      </x:c>
      <x:c r="D15" s="21" t="n">
        <x:f>'Calculations'!D61</x:f>
        <x:v>0.51</x:v>
      </x:c>
      <x:c r="E15" s="6"/>
      <x:c r="F15" s="6"/>
      <x:c r="G15" s="6"/>
      <x:c r="H15" s="6"/>
    </x:row>
    <x:row r="16" ht="25" customHeight="1">
      <x:c r="A16" s="3"/>
      <x:c r="B16" s="6"/>
      <x:c r="C16" s="6"/>
      <x:c r="D16" s="6"/>
      <x:c r="E16" s="6"/>
      <x:c r="F16" s="6"/>
      <x:c r="G16" s="6"/>
      <x:c r="H16" s="6"/>
    </x:row>
    <x:row r="17" ht="25" customHeight="1">
      <x:c r="A17" s="8" t="str">
        <x:v>CP: store-fulfilled, no tender filter. Switching: identified card, Continuous Panel, Buy In-Store.</x:v>
      </x:c>
      <x:c r="B17" s="6"/>
      <x:c r="C17" s="6"/>
      <x:c r="D17" s="6"/>
      <x:c r="E17" s="6"/>
      <x:c r="F17" s="6"/>
      <x:c r="G17" s="6"/>
      <x:c r="H17" s="6"/>
    </x:row>
    <x:row r="18" ht="25" customHeight="1">
      <x:c r="A18" s="8" t="str">
        <x:v>AP: a separate traceable-card population, with custom store groups and all available basket channels.</x:v>
      </x:c>
      <x:c r="B18" s="6"/>
      <x:c r="C18" s="6"/>
      <x:c r="D18" s="6"/>
      <x:c r="E18" s="6"/>
      <x:c r="F18" s="6"/>
      <x:c r="G18" s="6"/>
      <x:c r="H18" s="6"/>
    </x:row>
    <x:row r="19" ht="25" customHeight="1">
      <x:c r="A19" s="3"/>
      <x:c r="B19" s="6"/>
      <x:c r="C19" s="6"/>
      <x:c r="D19" s="6"/>
      <x:c r="E19" s="6"/>
      <x:c r="F19" s="6"/>
      <x:c r="G19" s="6"/>
      <x:c r="H19" s="6"/>
    </x:row>
    <x:row r="20" ht="25" customHeight="1">
      <x:c r="A20" s="22" t="str">
        <x:v>Group A: investigate the shopper shift. Stable availability does not explain away the weakening Classic trend.</x:v>
      </x:c>
      <x:c r="B20" s="6"/>
      <x:c r="C20" s="6"/>
      <x:c r="D20" s="6"/>
      <x:c r="E20" s="6"/>
      <x:c r="F20" s="6"/>
      <x:c r="G20" s="6"/>
      <x:c r="H20" s="6"/>
    </x:row>
    <x:row r="21" ht="25" customHeight="1">
      <x:c r="A21" s="22" t="str">
        <x:v>Group B: protect the locally important pack while reviewing its role. Retailer loyalty is not pack loyalty.</x:v>
      </x:c>
      <x:c r="B21" s="6"/>
      <x:c r="C21" s="6"/>
      <x:c r="D21" s="6"/>
      <x:c r="E21" s="6"/>
      <x:c r="F21" s="6"/>
      <x:c r="G21" s="6"/>
      <x:c r="H21" s="6"/>
    </x:row>
    <x:row r="22" ht="25" customHeight="1">
      <x:c r="A22" s="22" t="str">
        <x:v>Group C: investigate and repair execution before judging demand. A causal recovery amount is not estimated.</x:v>
      </x:c>
      <x:c r="B22" s="6"/>
      <x:c r="C22" s="6"/>
      <x:c r="D22" s="6"/>
      <x:c r="E22" s="6"/>
      <x:c r="F22" s="6"/>
      <x:c r="G22" s="6"/>
      <x:c r="H22" s="6"/>
    </x:row>
    <x:row r="23" ht="25" customHeight="1">
      <x:c r="A23" s="3"/>
      <x:c r="B23" s="6"/>
      <x:c r="C23" s="6"/>
      <x:c r="D23" s="6"/>
      <x:c r="E23" s="6"/>
      <x:c r="F23" s="6"/>
      <x:c r="G23" s="6"/>
      <x:c r="H23" s="6"/>
    </x:row>
    <x:row r="24" ht="25" customHeight="1">
      <x:c r="A24" s="3"/>
      <x:c r="B24" s="6"/>
      <x:c r="C24" s="6"/>
      <x:c r="D24" s="6"/>
      <x:c r="E24" s="6"/>
      <x:c r="F24" s="6"/>
      <x:c r="G24" s="6"/>
      <x:c r="H24" s="6"/>
    </x:row>
    <x:row r="25" ht="25" customHeight="1">
      <x:c r="A25" s="3"/>
      <x:c r="B25" s="6"/>
      <x:c r="C25" s="6"/>
      <x:c r="D25" s="6"/>
      <x:c r="E25" s="6"/>
      <x:c r="F25" s="6"/>
      <x:c r="G25" s="6"/>
      <x:c r="H25" s="6"/>
    </x:row>
    <x:row r="26" ht="25" customHeight="1">
      <x:c r="A26" s="3"/>
      <x:c r="B26" s="6"/>
      <x:c r="C26" s="6"/>
      <x:c r="D26" s="6"/>
      <x:c r="E26" s="6"/>
      <x:c r="F26" s="6"/>
      <x:c r="G26" s="6"/>
      <x:c r="H26" s="6"/>
    </x:row>
    <x:row r="27" ht="25" customHeight="1">
      <x:c r="A27" s="3"/>
      <x:c r="B27" s="6"/>
      <x:c r="C27" s="6"/>
      <x:c r="D27" s="6"/>
      <x:c r="E27" s="6"/>
      <x:c r="F27" s="6"/>
      <x:c r="G27" s="6"/>
      <x:c r="H27" s="6"/>
    </x:row>
    <x:row r="28" ht="25" customHeight="1">
      <x:c r="A28" s="3"/>
      <x:c r="B28" s="6"/>
      <x:c r="C28" s="6"/>
      <x:c r="D28" s="6"/>
      <x:c r="E28" s="6"/>
      <x:c r="F28" s="6"/>
      <x:c r="G28" s="6"/>
      <x:c r="H28" s="6"/>
    </x:row>
    <x:row r="29" ht="25" customHeight="1">
      <x:c r="A29" s="3"/>
      <x:c r="B29" s="6"/>
      <x:c r="C29" s="6"/>
      <x:c r="D29" s="6"/>
      <x:c r="E29" s="6"/>
      <x:c r="F29" s="6"/>
      <x:c r="G29" s="6"/>
      <x:c r="H29" s="6"/>
    </x:row>
    <x:row r="30" ht="25" customHeight="1">
      <x:c r="A30" s="3"/>
      <x:c r="B30" s="6"/>
      <x:c r="C30" s="6"/>
      <x:c r="D30" s="6"/>
      <x:c r="E30" s="6"/>
      <x:c r="F30" s="6"/>
      <x:c r="G30" s="6"/>
      <x:c r="H30" s="6"/>
    </x:row>
    <x:row r="31" ht="25" customHeight="1">
      <x:c r="A31" s="3"/>
      <x:c r="B31" s="6"/>
      <x:c r="C31" s="6"/>
      <x:c r="D31" s="6"/>
      <x:c r="E31" s="6"/>
      <x:c r="F31" s="6"/>
      <x:c r="G31" s="6"/>
      <x:c r="H31" s="6"/>
    </x:row>
    <x:row r="32" ht="25" customHeight="1">
      <x:c r="A32" s="3"/>
      <x:c r="B32" s="6"/>
      <x:c r="C32" s="6"/>
      <x:c r="D32" s="6"/>
      <x:c r="E32" s="6"/>
      <x:c r="F32" s="6"/>
      <x:c r="G32" s="6"/>
      <x:c r="H32" s="6"/>
    </x:row>
    <x:row r="33" ht="25" customHeight="1">
      <x:c r="A33" s="3"/>
      <x:c r="B33" s="6"/>
      <x:c r="C33" s="6"/>
      <x:c r="D33" s="6"/>
      <x:c r="E33" s="6"/>
      <x:c r="F33" s="6"/>
      <x:c r="G33" s="6"/>
      <x:c r="H33" s="6"/>
    </x:row>
    <x:row r="34" ht="25" customHeight="1">
      <x:c r="A34" s="3"/>
      <x:c r="B34" s="6"/>
      <x:c r="C34" s="6"/>
      <x:c r="D34" s="6"/>
      <x:c r="E34" s="6"/>
      <x:c r="F34" s="6"/>
      <x:c r="G34" s="6"/>
      <x:c r="H34" s="6"/>
    </x:row>
    <x:row r="35" ht="25" customHeight="1">
      <x:c r="A35" s="3"/>
      <x:c r="B35" s="6"/>
      <x:c r="C35" s="6"/>
      <x:c r="D35" s="6"/>
      <x:c r="E35" s="6"/>
      <x:c r="F35" s="6"/>
      <x:c r="G35" s="6"/>
      <x:c r="H35" s="6"/>
    </x:row>
    <x:row r="36" ht="25" customHeight="1">
      <x:c r="A36" s="3"/>
      <x:c r="B36" s="6"/>
      <x:c r="C36" s="6"/>
      <x:c r="D36" s="6"/>
      <x:c r="E36" s="6"/>
      <x:c r="F36" s="6"/>
      <x:c r="G36" s="6"/>
      <x:c r="H36" s="6"/>
    </x:row>
    <x:row r="37" ht="25" customHeight="1">
      <x:c r="A37" s="3"/>
      <x:c r="B37" s="6"/>
      <x:c r="C37" s="6"/>
      <x:c r="D37" s="6"/>
      <x:c r="E37" s="6"/>
      <x:c r="F37" s="6"/>
      <x:c r="G37" s="6"/>
      <x:c r="H37" s="6"/>
    </x:row>
    <x:row r="38" ht="25" customHeight="1">
      <x:c r="A38" s="3"/>
      <x:c r="B38" s="6"/>
      <x:c r="C38" s="6"/>
      <x:c r="D38" s="6"/>
      <x:c r="E38" s="6"/>
      <x:c r="F38" s="6"/>
      <x:c r="G38" s="6"/>
      <x:c r="H38" s="6"/>
    </x:row>
    <x:row r="39" ht="25" customHeight="1">
      <x:c r="A39" s="3"/>
      <x:c r="B39" s="6"/>
      <x:c r="C39" s="6"/>
      <x:c r="D39" s="6"/>
      <x:c r="E39" s="6"/>
      <x:c r="F39" s="6"/>
      <x:c r="G39" s="6"/>
      <x:c r="H39" s="6"/>
    </x:row>
    <x:row r="40" ht="25" customHeight="1">
      <x:c r="A40" s="3"/>
      <x:c r="B40" s="6"/>
      <x:c r="C40" s="6"/>
      <x:c r="D40" s="6"/>
      <x:c r="E40" s="6"/>
      <x:c r="F40" s="6"/>
      <x:c r="G40" s="6"/>
      <x:c r="H40" s="6"/>
    </x:row>
    <x:row r="41" ht="25" customHeight="1">
      <x:c r="A41" s="3"/>
      <x:c r="B41" s="6"/>
      <x:c r="C41" s="6"/>
      <x:c r="D41" s="6"/>
      <x:c r="E41" s="6"/>
      <x:c r="F41" s="6"/>
      <x:c r="G41" s="6"/>
      <x:c r="H41" s="6"/>
    </x:row>
    <x:row r="42" ht="25" customHeight="1">
      <x:c r="A42" s="3"/>
      <x:c r="B42" s="6"/>
      <x:c r="C42" s="6"/>
      <x:c r="D42" s="6"/>
      <x:c r="E42" s="6"/>
      <x:c r="F42" s="6"/>
      <x:c r="G42" s="6"/>
      <x:c r="H42" s="6"/>
    </x:row>
    <x:row r="43" ht="25" customHeight="1">
      <x:c r="A43" s="8" t="str">
        <x:v>Each line compares corresponding week positions in the two CP windows. Equal durations do not prove a cause.</x:v>
      </x:c>
      <x:c r="B43" s="6"/>
      <x:c r="C43" s="6"/>
      <x:c r="D43" s="6"/>
      <x:c r="E43" s="6"/>
      <x:c r="F43" s="6"/>
      <x:c r="G43" s="6"/>
      <x:c r="H43" s="6"/>
    </x:row>
    <x:row r="44" ht="25" customHeight="1">
      <x:c r="A44" s="8" t="str">
        <x:v>Current: June 6 to September 4, 2026. Prior: March 7 to June 5, 2026. These are not year-over-year comparisons.</x:v>
      </x:c>
      <x:c r="B44" s="6"/>
      <x:c r="C44" s="6"/>
      <x:c r="D44" s="6"/>
      <x:c r="E44" s="6"/>
      <x:c r="F44" s="6"/>
      <x:c r="G44" s="6"/>
      <x:c r="H44" s="6"/>
    </x:row>
    <x:row r="45" ht="25" customHeight="1">
      <x:c r="A45" s="3"/>
      <x:c r="B45" s="6"/>
      <x:c r="C45" s="6"/>
      <x:c r="D45" s="6"/>
      <x:c r="E45" s="6"/>
      <x:c r="F45" s="6"/>
      <x:c r="G45" s="6"/>
      <x:c r="H45" s="6"/>
    </x:row>
    <x:row r="46" ht="25" customHeight="1">
      <x:c r="A46" s="8" t="str">
        <x:v>Evidence contains native-field examples and weekly source records. Calculations shows the derivations and checks.</x:v>
      </x:c>
      <x:c r="B46" s="6"/>
      <x:c r="C46" s="6"/>
      <x:c r="D46" s="6"/>
      <x:c r="E46" s="6"/>
      <x:c r="F46" s="6"/>
      <x:c r="G46" s="6"/>
      <x:c r="H46" s="6"/>
    </x:row>
    <x:row r="47" ht="25" customHeight="1">
      <x:c r="A47" s="8" t="str">
        <x:v>No supplier economics, demand forecasts, retention assumptions, or financial scenarios are included.</x:v>
      </x:c>
      <x:c r="B47" s="6"/>
      <x:c r="C47" s="6"/>
      <x:c r="D47" s="6"/>
      <x:c r="E47" s="6"/>
      <x:c r="F47" s="6"/>
      <x:c r="G47" s="6"/>
      <x:c r="H47" s="6"/>
    </x:row>
    <x:row r="48" ht="25" customHeight="1">
      <x:c r="A48" s="8" t="str">
        <x:v>The evidence informs the next questions. It does not authorize delisting, guarantee recovery, or establish causal lift.</x:v>
      </x:c>
      <x:c r="B48" s="6"/>
      <x:c r="C48" s="6"/>
      <x:c r="D48" s="6"/>
      <x:c r="E48" s="6"/>
      <x:c r="F48" s="6"/>
      <x:c r="G48" s="6"/>
      <x:c r="H48" s="6"/>
    </x:row>
    <x:row r="49" ht="25" customHeight="1">
      <x:c r="A49" s="3"/>
      <x:c r="B49" s="6"/>
      <x:c r="C49" s="6"/>
      <x:c r="D49" s="6"/>
      <x:c r="E49" s="6"/>
      <x:c r="F49" s="6"/>
      <x:c r="G49" s="6"/>
      <x:c r="H49" s="6"/>
    </x:row>
    <x:row r="50" ht="25" customHeight="1">
      <x:c r="A50" s="8" t="str">
        <x:v>Actions is an editable working register. Changes stay in this file and do not update the website.</x:v>
      </x:c>
      <x:c r="B50" s="6"/>
      <x:c r="C50" s="6"/>
      <x:c r="D50" s="6"/>
      <x:c r="E50" s="6"/>
      <x:c r="F50" s="6"/>
      <x:c r="G50" s="6"/>
      <x:c r="H50" s="6"/>
    </x:row>
    <x:row r="51" ht="25" customHeight="1">
      <x:c r="A51" s="3"/>
      <x:c r="B51" s="6"/>
      <x:c r="C51" s="6"/>
      <x:c r="D51" s="6"/>
      <x:c r="E51" s="6"/>
      <x:c r="F51" s="6"/>
      <x:c r="G51" s="6"/>
      <x:c r="H51" s="6"/>
    </x:row>
    <x:row r="52" ht="25" customHeight="1">
      <x:c r="A52" s="8" t="str">
        <x:v>Prepared September 7, 2026. Fictional report values and company names demonstrate the working method.</x:v>
      </x:c>
      <x:c r="B52" s="6"/>
      <x:c r="C52" s="6"/>
      <x:c r="D52" s="6"/>
      <x:c r="E52" s="6"/>
      <x:c r="F52" s="6"/>
      <x:c r="G52" s="6"/>
      <x:c r="H52" s="6"/>
    </x:row>
    <x:row r="53" ht="25" customHeight="1">
      <x:c r="A53" s="3"/>
      <x:c r="B53" s="6"/>
      <x:c r="C53" s="6"/>
      <x:c r="D53" s="6"/>
      <x:c r="E53" s="6"/>
      <x:c r="F53" s="6"/>
      <x:c r="G53" s="6"/>
      <x:c r="H53" s="6"/>
    </x:row>
    <x:row r="54" ht="25" customHeight="1">
      <x:c r="A54" s="3"/>
      <x:c r="B54" s="6"/>
      <x:c r="C54" s="6"/>
      <x:c r="D54" s="6"/>
      <x:c r="E54" s="6"/>
      <x:c r="F54" s="6"/>
      <x:c r="G54" s="6"/>
      <x:c r="H54" s="6"/>
    </x:row>
    <x:row r="55" ht="32" customHeight="1">
      <x:c r="A55" s="13" t="str">
        <x:v>Chart source: weekly net-unit index</x:v>
      </x:c>
      <x:c r="B55" s="14" t="str">
        <x:v>Group A</x:v>
      </x:c>
      <x:c r="C55" s="14" t="str">
        <x:v>Group B</x:v>
      </x:c>
      <x:c r="D55" s="14" t="str">
        <x:v>Group C</x:v>
      </x:c>
      <x:c r="E55" s="14" t="str"/>
      <x:c r="F55" s="6"/>
      <x:c r="G55" s="6"/>
      <x:c r="H55" s="6"/>
    </x:row>
    <x:row r="56" ht="25" customHeight="1">
      <x:c r="A56" s="3" t="str">
        <x:f>'Calculations'!A101</x:f>
        <x:v>Week 1</x:v>
      </x:c>
      <x:c r="B56" s="24" t="n">
        <x:f>'Calculations'!B101</x:f>
        <x:v>95</x:v>
      </x:c>
      <x:c r="C56" s="24" t="n">
        <x:f>'Calculations'!C101</x:f>
        <x:v>100</x:v>
      </x:c>
      <x:c r="D56" s="24" t="n">
        <x:f>'Calculations'!D101</x:f>
        <x:v>100</x:v>
      </x:c>
      <x:c r="E56" s="6"/>
      <x:c r="F56" s="6"/>
      <x:c r="G56" s="6"/>
      <x:c r="H56" s="6"/>
    </x:row>
    <x:row r="57" ht="25" customHeight="1">
      <x:c r="A57" s="3" t="str">
        <x:f>'Calculations'!A102</x:f>
        <x:v>Week 2</x:v>
      </x:c>
      <x:c r="B57" s="24" t="n">
        <x:f>'Calculations'!B102</x:f>
        <x:v>92.5</x:v>
      </x:c>
      <x:c r="C57" s="24" t="n">
        <x:f>'Calculations'!C102</x:f>
        <x:v>99.2063492063492</x:v>
      </x:c>
      <x:c r="D57" s="24" t="n">
        <x:f>'Calculations'!D102</x:f>
        <x:v>101.38888888888889</x:v>
      </x:c>
      <x:c r="E57" s="6"/>
      <x:c r="F57" s="6"/>
      <x:c r="G57" s="6"/>
      <x:c r="H57" s="6"/>
    </x:row>
    <x:row r="58" ht="25" customHeight="1">
      <x:c r="A58" s="3" t="str">
        <x:f>'Calculations'!A103</x:f>
        <x:v>Week 3</x:v>
      </x:c>
      <x:c r="B58" s="24" t="n">
        <x:f>'Calculations'!B103</x:f>
        <x:v>90</x:v>
      </x:c>
      <x:c r="C58" s="24" t="n">
        <x:f>'Calculations'!C103</x:f>
        <x:v>98.41269841269842</x:v>
      </x:c>
      <x:c r="D58" s="24" t="n">
        <x:f>'Calculations'!D103</x:f>
        <x:v>98.61111111111111</x:v>
      </x:c>
      <x:c r="E58" s="6"/>
      <x:c r="F58" s="6"/>
      <x:c r="G58" s="6"/>
      <x:c r="H58" s="6"/>
    </x:row>
    <x:row r="59" ht="25" customHeight="1">
      <x:c r="A59" s="3" t="str">
        <x:f>'Calculations'!A104</x:f>
        <x:v>Week 4</x:v>
      </x:c>
      <x:c r="B59" s="24" t="n">
        <x:f>'Calculations'!B104</x:f>
        <x:v>87.5</x:v>
      </x:c>
      <x:c r="C59" s="24" t="n">
        <x:f>'Calculations'!C104</x:f>
        <x:v>97.61904761904762</x:v>
      </x:c>
      <x:c r="D59" s="24" t="n">
        <x:f>'Calculations'!D104</x:f>
        <x:v>100</x:v>
      </x:c>
      <x:c r="E59" s="6"/>
      <x:c r="F59" s="6"/>
      <x:c r="G59" s="6"/>
      <x:c r="H59" s="6"/>
    </x:row>
    <x:row r="60" ht="25" customHeight="1">
      <x:c r="A60" s="3" t="str">
        <x:f>'Calculations'!A105</x:f>
        <x:v>Week 5</x:v>
      </x:c>
      <x:c r="B60" s="24" t="n">
        <x:f>'Calculations'!B105</x:f>
        <x:v>85</x:v>
      </x:c>
      <x:c r="C60" s="24" t="n">
        <x:f>'Calculations'!C105</x:f>
        <x:v>96.82539682539682</x:v>
      </x:c>
      <x:c r="D60" s="24" t="n">
        <x:f>'Calculations'!D105</x:f>
        <x:v>90.27777777777777</x:v>
      </x:c>
      <x:c r="E60" s="6"/>
      <x:c r="F60" s="6"/>
      <x:c r="G60" s="6"/>
      <x:c r="H60" s="6"/>
    </x:row>
    <x:row r="61" ht="25" customHeight="1">
      <x:c r="A61" s="3" t="str">
        <x:f>'Calculations'!A106</x:f>
        <x:v>Week 6</x:v>
      </x:c>
      <x:c r="B61" s="24" t="n">
        <x:f>'Calculations'!B106</x:f>
        <x:v>82.5</x:v>
      </x:c>
      <x:c r="C61" s="24" t="n">
        <x:f>'Calculations'!C106</x:f>
        <x:v>96.03174603174604</x:v>
      </x:c>
      <x:c r="D61" s="24" t="n">
        <x:f>'Calculations'!D106</x:f>
        <x:v>81.94444444444444</x:v>
      </x:c>
      <x:c r="E61" s="6"/>
      <x:c r="F61" s="6"/>
      <x:c r="G61" s="6"/>
      <x:c r="H61" s="6"/>
    </x:row>
    <x:row r="62" ht="25" customHeight="1">
      <x:c r="A62" s="3" t="str">
        <x:f>'Calculations'!A107</x:f>
        <x:v>Week 7</x:v>
      </x:c>
      <x:c r="B62" s="24" t="n">
        <x:f>'Calculations'!B107</x:f>
        <x:v>80</x:v>
      </x:c>
      <x:c r="C62" s="24" t="n">
        <x:f>'Calculations'!C107</x:f>
        <x:v>95.23809523809524</x:v>
      </x:c>
      <x:c r="D62" s="24" t="n">
        <x:f>'Calculations'!D107</x:f>
        <x:v>69.44444444444444</x:v>
      </x:c>
      <x:c r="E62" s="6"/>
      <x:c r="F62" s="6"/>
      <x:c r="G62" s="6"/>
      <x:c r="H62" s="6"/>
    </x:row>
    <x:row r="63" ht="25" customHeight="1">
      <x:c r="A63" s="3" t="str">
        <x:f>'Calculations'!A108</x:f>
        <x:v>Week 8</x:v>
      </x:c>
      <x:c r="B63" s="24" t="n">
        <x:f>'Calculations'!B108</x:f>
        <x:v>77.5</x:v>
      </x:c>
      <x:c r="C63" s="24" t="n">
        <x:f>'Calculations'!C108</x:f>
        <x:v>94.44444444444444</x:v>
      </x:c>
      <x:c r="D63" s="24" t="n">
        <x:f>'Calculations'!D108</x:f>
        <x:v>59.72222222222222</x:v>
      </x:c>
      <x:c r="E63" s="6"/>
      <x:c r="F63" s="6"/>
      <x:c r="G63" s="6"/>
      <x:c r="H63" s="6"/>
    </x:row>
    <x:row r="64" ht="25" customHeight="1">
      <x:c r="A64" s="3" t="str">
        <x:f>'Calculations'!A109</x:f>
        <x:v>Week 9</x:v>
      </x:c>
      <x:c r="B64" s="24" t="n">
        <x:f>'Calculations'!B109</x:f>
        <x:v>75</x:v>
      </x:c>
      <x:c r="C64" s="24" t="n">
        <x:f>'Calculations'!C109</x:f>
        <x:v>93.65079365079364</x:v>
      </x:c>
      <x:c r="D64" s="24" t="n">
        <x:f>'Calculations'!D109</x:f>
        <x:v>51.388888888888886</x:v>
      </x:c>
      <x:c r="E64" s="6"/>
      <x:c r="F64" s="6"/>
      <x:c r="G64" s="6"/>
      <x:c r="H64" s="6"/>
    </x:row>
    <x:row r="65" ht="25" customHeight="1">
      <x:c r="A65" s="3" t="str">
        <x:f>'Calculations'!A110</x:f>
        <x:v>Week 10</x:v>
      </x:c>
      <x:c r="B65" s="24" t="n">
        <x:f>'Calculations'!B110</x:f>
        <x:v>72.5</x:v>
      </x:c>
      <x:c r="C65" s="24" t="n">
        <x:f>'Calculations'!C110</x:f>
        <x:v>92.85714285714286</x:v>
      </x:c>
      <x:c r="D65" s="24" t="n">
        <x:f>'Calculations'!D110</x:f>
        <x:v>40.27777777777778</x:v>
      </x:c>
      <x:c r="E65" s="6"/>
      <x:c r="F65" s="6"/>
      <x:c r="G65" s="6"/>
      <x:c r="H65" s="6"/>
    </x:row>
    <x:row r="66" ht="25" customHeight="1">
      <x:c r="A66" s="3" t="str">
        <x:f>'Calculations'!A111</x:f>
        <x:v>Week 11</x:v>
      </x:c>
      <x:c r="B66" s="24" t="n">
        <x:f>'Calculations'!B111</x:f>
        <x:v>70</x:v>
      </x:c>
      <x:c r="C66" s="24" t="n">
        <x:f>'Calculations'!C111</x:f>
        <x:v>92.06349206349206</x:v>
      </x:c>
      <x:c r="D66" s="24" t="n">
        <x:f>'Calculations'!D111</x:f>
        <x:v>30.555555555555557</x:v>
      </x:c>
      <x:c r="E66" s="6"/>
      <x:c r="F66" s="6"/>
      <x:c r="G66" s="6"/>
      <x:c r="H66" s="6"/>
    </x:row>
    <x:row r="67" ht="25" customHeight="1">
      <x:c r="A67" s="3" t="str">
        <x:f>'Calculations'!A112</x:f>
        <x:v>Week 12</x:v>
      </x:c>
      <x:c r="B67" s="24" t="n">
        <x:f>'Calculations'!B112</x:f>
        <x:v>67.5</x:v>
      </x:c>
      <x:c r="C67" s="24" t="n">
        <x:f>'Calculations'!C112</x:f>
        <x:v>91.26984126984127</x:v>
      </x:c>
      <x:c r="D67" s="24" t="n">
        <x:f>'Calculations'!D112</x:f>
        <x:v>23.61111111111111</x:v>
      </x:c>
      <x:c r="E67" s="6"/>
      <x:c r="F67" s="6"/>
      <x:c r="G67" s="6"/>
      <x:c r="H67" s="6"/>
    </x:row>
    <x:row r="68" ht="25" customHeight="1">
      <x:c r="A68" s="3" t="str">
        <x:f>'Calculations'!A113</x:f>
        <x:v>Week 13</x:v>
      </x:c>
      <x:c r="B68" s="24" t="n">
        <x:f>'Calculations'!B113</x:f>
        <x:v>65</x:v>
      </x:c>
      <x:c r="C68" s="24" t="n">
        <x:f>'Calculations'!C113</x:f>
        <x:v>90.47619047619048</x:v>
      </x:c>
      <x:c r="D68" s="24" t="n">
        <x:f>'Calculations'!D113</x:f>
        <x:v>19.444444444444443</x:v>
      </x:c>
      <x:c r="E68" s="6"/>
      <x:c r="F68" s="6"/>
      <x:c r="G68" s="6"/>
      <x:c r="H68" s="6"/>
    </x:row>
    <x:row r="69" ht="25" customHeight="1">
      <x:c r="A69" s="3"/>
      <x:c r="B69" s="6"/>
      <x:c r="C69" s="6"/>
      <x:c r="D69" s="6"/>
      <x:c r="E69" s="6"/>
      <x:c r="F69" s="6"/>
      <x:c r="G69" s="6"/>
      <x:c r="H69" s="6"/>
    </x:row>
    <x:row r="70" ht="25" customHeight="1">
      <x:c r="A70" s="3"/>
      <x:c r="B70" s="6"/>
      <x:c r="C70" s="6"/>
      <x:c r="D70" s="6"/>
      <x:c r="E70" s="6"/>
      <x:c r="F70" s="6"/>
      <x:c r="G70" s="6"/>
      <x:c r="H70" s="6"/>
    </x:row>
  </x:sheetData>
  <x:pageMargins left="0.7" right="0.7" top="0.75" bottom="0.75" header="0.3" footer="0.3"/>
  <x:drawing xmlns:r="http://schemas.openxmlformats.org/officeDocument/2006/relationships" r:id="R971580bf84014ac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5" customHeight="1">
      <x:c r="A1" s="3"/>
      <x:c r="B1" s="6"/>
      <x:c r="C1" s="6"/>
      <x:c r="D1" s="6"/>
      <x:c r="E1" s="6"/>
      <x:c r="F1" s="6"/>
      <x:c r="G1" s="6"/>
      <x:c r="H1" s="6"/>
    </x:row>
    <x:row r="2" ht="25" customHeight="1">
      <x:c r="A2" s="4" t="str">
        <x:v>Source evidence: native fields and scopes</x:v>
      </x:c>
      <x:c r="B2" s="6"/>
      <x:c r="C2" s="6"/>
      <x:c r="D2" s="6"/>
      <x:c r="E2" s="6"/>
      <x:c r="F2" s="6"/>
      <x:c r="G2" s="6"/>
      <x:c r="H2" s="6"/>
    </x:row>
    <x:row r="3" ht="25" customHeight="1">
      <x:c r="A3" s="5"/>
      <x:c r="B3" s="7"/>
      <x:c r="C3" s="7"/>
      <x:c r="D3" s="7"/>
      <x:c r="E3" s="7"/>
      <x:c r="F3" s="7"/>
      <x:c r="G3" s="7"/>
      <x:c r="H3" s="7"/>
    </x:row>
    <x:row r="4" ht="25" customHeight="1">
      <x:c r="A4" s="3" t="str">
        <x:v>Entirely fictional Charter evidence. No actual account or retailer report was used.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3"/>
      <x:c r="B5" s="6"/>
      <x:c r="C5" s="6"/>
      <x:c r="D5" s="6"/>
      <x:c r="E5" s="6"/>
      <x:c r="F5" s="6"/>
      <x:c r="G5" s="6"/>
      <x:c r="H5" s="6"/>
    </x:row>
    <x:row r="6" ht="25" customHeight="1">
      <x:c r="A6" s="8" t="str">
        <x:v>CP: store-fulfilled channels, no tender filter. Both POS units and retail dollars are net of returns.</x:v>
      </x:c>
      <x:c r="B6" s="6"/>
      <x:c r="C6" s="6"/>
      <x:c r="D6" s="6"/>
      <x:c r="E6" s="6"/>
      <x:c r="F6" s="6"/>
      <x:c r="G6" s="6"/>
      <x:c r="H6" s="6"/>
    </x:row>
    <x:row r="7" ht="25" customHeight="1">
      <x:c r="A7" s="8" t="str">
        <x:v>Prior: March 7 to June 5, 2026. Current: June 6 to September 4, 2026. Both periods contain 13 weeks.</x:v>
      </x:c>
      <x:c r="B7" s="6"/>
      <x:c r="C7" s="6"/>
      <x:c r="D7" s="6"/>
      <x:c r="E7" s="6"/>
      <x:c r="F7" s="6"/>
      <x:c r="G7" s="6"/>
      <x:c r="H7" s="6"/>
    </x:row>
    <x:row r="8" ht="32" customHeight="1">
      <x:c r="A8" s="13" t="str">
        <x:v>Group</x:v>
      </x:c>
      <x:c r="B8" s="14" t="str">
        <x:v>Pack</x:v>
      </x:c>
      <x:c r="C8" s="14" t="str">
        <x:v>Prior net units</x:v>
      </x:c>
      <x:c r="D8" s="14" t="str">
        <x:v>Current net units</x:v>
      </x:c>
      <x:c r="E8" s="14" t="str">
        <x:v>Prior retail USD</x:v>
      </x:c>
      <x:c r="F8" s="14" t="str">
        <x:v>Current retail USD</x:v>
      </x:c>
      <x:c r="G8" s="14" t="str"/>
      <x:c r="H8" s="14" t="str"/>
    </x:row>
    <x:row r="9" ht="25" customHeight="1">
      <x:c r="A9" s="3" t="str">
        <x:v>A</x:v>
      </x:c>
      <x:c r="B9" s="6" t="str">
        <x:v>S1 / Original 6-pack</x:v>
      </x:c>
      <x:c r="C9" s="6" t="n">
        <x:v>29640</x:v>
      </x:c>
      <x:c r="D9" s="6" t="n">
        <x:v>31200</x:v>
      </x:c>
      <x:c r="E9" s="15" t="n">
        <x:v>102258</x:v>
      </x:c>
      <x:c r="F9" s="15" t="n">
        <x:v>108576</x:v>
      </x:c>
      <x:c r="G9" s="6"/>
      <x:c r="H9" s="6"/>
    </x:row>
    <x:row r="10" ht="25" customHeight="1">
      <x:c r="A10" s="3" t="str">
        <x:v>A</x:v>
      </x:c>
      <x:c r="B10" s="6" t="str">
        <x:v>S2 / Cocoa 6-pack</x:v>
      </x:c>
      <x:c r="C10" s="6" t="n">
        <x:v>21840</x:v>
      </x:c>
      <x:c r="D10" s="6" t="n">
        <x:v>24960</x:v>
      </x:c>
      <x:c r="E10" s="15" t="n">
        <x:v>80808</x:v>
      </x:c>
      <x:c r="F10" s="15" t="n">
        <x:v>91852.8</x:v>
      </x:c>
      <x:c r="G10" s="6"/>
      <x:c r="H10" s="6"/>
    </x:row>
    <x:row r="11" ht="25" customHeight="1">
      <x:c r="A11" s="3" t="str">
        <x:v>A</x:v>
      </x:c>
      <x:c r="B11" s="6" t="str">
        <x:v>S3 / Variety 12-pack</x:v>
      </x:c>
      <x:c r="C11" s="6" t="n">
        <x:v>17160</x:v>
      </x:c>
      <x:c r="D11" s="6" t="n">
        <x:v>18720</x:v>
      </x:c>
      <x:c r="E11" s="15" t="n">
        <x:v>102102</x:v>
      </x:c>
      <x:c r="F11" s="15" t="n">
        <x:v>109512</x:v>
      </x:c>
      <x:c r="G11" s="6"/>
      <x:c r="H11" s="6"/>
    </x:row>
    <x:row r="12" ht="25" customHeight="1">
      <x:c r="A12" s="3" t="str">
        <x:v>A</x:v>
      </x:c>
      <x:c r="B12" s="6" t="str">
        <x:v>S4 / Fruit 6-pack</x:v>
      </x:c>
      <x:c r="C12" s="6" t="n">
        <x:v>15600</x:v>
      </x:c>
      <x:c r="D12" s="6" t="n">
        <x:v>15600</x:v>
      </x:c>
      <x:c r="E12" s="15" t="n">
        <x:v>54288</x:v>
      </x:c>
      <x:c r="F12" s="15" t="n">
        <x:v>53820</x:v>
      </x:c>
      <x:c r="G12" s="6"/>
      <x:c r="H12" s="6"/>
    </x:row>
    <x:row r="13" ht="25" customHeight="1">
      <x:c r="A13" s="3" t="str">
        <x:v>A</x:v>
      </x:c>
      <x:c r="B13" s="6" t="str">
        <x:v>S5 / Value 18-pack</x:v>
      </x:c>
      <x:c r="C13" s="6" t="n">
        <x:v>12480</x:v>
      </x:c>
      <x:c r="D13" s="6" t="n">
        <x:v>9360</x:v>
      </x:c>
      <x:c r="E13" s="15" t="n">
        <x:v>99216</x:v>
      </x:c>
      <x:c r="F13" s="15" t="n">
        <x:v>73476</x:v>
      </x:c>
      <x:c r="G13" s="6"/>
      <x:c r="H13" s="6"/>
    </x:row>
    <x:row r="14" ht="25" customHeight="1">
      <x:c r="A14" s="3" t="str">
        <x:v>A</x:v>
      </x:c>
      <x:c r="B14" s="6" t="str">
        <x:v>S6 / Classic 8-pack</x:v>
      </x:c>
      <x:c r="C14" s="6" t="n">
        <x:v>15600</x:v>
      </x:c>
      <x:c r="D14" s="6" t="n">
        <x:v>12480</x:v>
      </x:c>
      <x:c r="E14" s="15" t="n">
        <x:v>62088</x:v>
      </x:c>
      <x:c r="F14" s="15" t="n">
        <x:v>47673.6</x:v>
      </x:c>
      <x:c r="G14" s="6"/>
      <x:c r="H14" s="6"/>
    </x:row>
    <x:row r="15" ht="25" customHeight="1">
      <x:c r="A15" s="3" t="str">
        <x:v>B</x:v>
      </x:c>
      <x:c r="B15" s="6" t="str">
        <x:v>S1 / Original 6-pack</x:v>
      </x:c>
      <x:c r="C15" s="6" t="n">
        <x:v>26520</x:v>
      </x:c>
      <x:c r="D15" s="6" t="n">
        <x:v>28080</x:v>
      </x:c>
      <x:c r="E15" s="15" t="n">
        <x:v>91494</x:v>
      </x:c>
      <x:c r="F15" s="15" t="n">
        <x:v>97156.8</x:v>
      </x:c>
      <x:c r="G15" s="6"/>
      <x:c r="H15" s="6"/>
    </x:row>
    <x:row r="16" ht="25" customHeight="1">
      <x:c r="A16" s="3" t="str">
        <x:v>B</x:v>
      </x:c>
      <x:c r="B16" s="6" t="str">
        <x:v>S2 / Cocoa 6-pack</x:v>
      </x:c>
      <x:c r="C16" s="6" t="n">
        <x:v>21840</x:v>
      </x:c>
      <x:c r="D16" s="6" t="n">
        <x:v>21840</x:v>
      </x:c>
      <x:c r="E16" s="15" t="n">
        <x:v>80808</x:v>
      </x:c>
      <x:c r="F16" s="15" t="n">
        <x:v>81244.8</x:v>
      </x:c>
      <x:c r="G16" s="6"/>
      <x:c r="H16" s="6"/>
    </x:row>
    <x:row r="17" ht="25" customHeight="1">
      <x:c r="A17" s="3" t="str">
        <x:v>B</x:v>
      </x:c>
      <x:c r="B17" s="6" t="str">
        <x:v>S3 / Variety 12-pack</x:v>
      </x:c>
      <x:c r="C17" s="6" t="n">
        <x:v>21840</x:v>
      </x:c>
      <x:c r="D17" s="6" t="n">
        <x:v>23400</x:v>
      </x:c>
      <x:c r="E17" s="15" t="n">
        <x:v>128856</x:v>
      </x:c>
      <x:c r="F17" s="15" t="n">
        <x:v>138528</x:v>
      </x:c>
      <x:c r="G17" s="6"/>
      <x:c r="H17" s="6"/>
    </x:row>
    <x:row r="18" ht="25" customHeight="1">
      <x:c r="A18" s="3" t="str">
        <x:v>B</x:v>
      </x:c>
      <x:c r="B18" s="6" t="str">
        <x:v>S4 / Fruit 6-pack</x:v>
      </x:c>
      <x:c r="C18" s="6" t="n">
        <x:v>12480</x:v>
      </x:c>
      <x:c r="D18" s="6" t="n">
        <x:v>12480</x:v>
      </x:c>
      <x:c r="E18" s="15" t="n">
        <x:v>43430.4</x:v>
      </x:c>
      <x:c r="F18" s="15" t="n">
        <x:v>43305.6</x:v>
      </x:c>
      <x:c r="G18" s="6"/>
      <x:c r="H18" s="6"/>
    </x:row>
    <x:row r="19" ht="25" customHeight="1">
      <x:c r="A19" s="3" t="str">
        <x:v>B</x:v>
      </x:c>
      <x:c r="B19" s="6" t="str">
        <x:v>S5 / Value 18-pack</x:v>
      </x:c>
      <x:c r="C19" s="6" t="n">
        <x:v>29640</x:v>
      </x:c>
      <x:c r="D19" s="6" t="n">
        <x:v>31200</x:v>
      </x:c>
      <x:c r="E19" s="15" t="n">
        <x:v>235638</x:v>
      </x:c>
      <x:c r="F19" s="15" t="n">
        <x:v>247104</x:v>
      </x:c>
      <x:c r="G19" s="6"/>
      <x:c r="H19" s="6"/>
    </x:row>
    <x:row r="20" ht="25" customHeight="1">
      <x:c r="A20" s="3" t="str">
        <x:v>B</x:v>
      </x:c>
      <x:c r="B20" s="6" t="str">
        <x:v>S6 / Classic 8-pack</x:v>
      </x:c>
      <x:c r="C20" s="6" t="n">
        <x:v>16380</x:v>
      </x:c>
      <x:c r="D20" s="6" t="n">
        <x:v>15600</x:v>
      </x:c>
      <x:c r="E20" s="15" t="n">
        <x:v>65192.4</x:v>
      </x:c>
      <x:c r="F20" s="15" t="n">
        <x:v>61620</x:v>
      </x:c>
      <x:c r="G20" s="6"/>
      <x:c r="H20" s="6"/>
    </x:row>
    <x:row r="21" ht="25" customHeight="1">
      <x:c r="A21" s="3" t="str">
        <x:v>C</x:v>
      </x:c>
      <x:c r="B21" s="6" t="str">
        <x:v>S1 / Original 6-pack</x:v>
      </x:c>
      <x:c r="C21" s="6" t="n">
        <x:v>23400</x:v>
      </x:c>
      <x:c r="D21" s="6" t="n">
        <x:v>21840</x:v>
      </x:c>
      <x:c r="E21" s="15" t="n">
        <x:v>80730</x:v>
      </x:c>
      <x:c r="F21" s="15" t="n">
        <x:v>74911.2</x:v>
      </x:c>
      <x:c r="G21" s="6"/>
      <x:c r="H21" s="6"/>
    </x:row>
    <x:row r="22" ht="25" customHeight="1">
      <x:c r="A22" s="3" t="str">
        <x:v>C</x:v>
      </x:c>
      <x:c r="B22" s="6" t="str">
        <x:v>S2 / Cocoa 6-pack</x:v>
      </x:c>
      <x:c r="C22" s="6" t="n">
        <x:v>20280</x:v>
      </x:c>
      <x:c r="D22" s="6" t="n">
        <x:v>18720</x:v>
      </x:c>
      <x:c r="E22" s="15" t="n">
        <x:v>75036</x:v>
      </x:c>
      <x:c r="F22" s="15" t="n">
        <x:v>68328</x:v>
      </x:c>
      <x:c r="G22" s="6"/>
      <x:c r="H22" s="6"/>
    </x:row>
    <x:row r="23" ht="25" customHeight="1">
      <x:c r="A23" s="3" t="str">
        <x:v>C</x:v>
      </x:c>
      <x:c r="B23" s="6" t="str">
        <x:v>S3 / Variety 12-pack</x:v>
      </x:c>
      <x:c r="C23" s="6" t="n">
        <x:v>14040</x:v>
      </x:c>
      <x:c r="D23" s="6" t="n">
        <x:v>12480</x:v>
      </x:c>
      <x:c r="E23" s="15" t="n">
        <x:v>83538</x:v>
      </x:c>
      <x:c r="F23" s="15" t="n">
        <x:v>72384</x:v>
      </x:c>
      <x:c r="G23" s="6"/>
      <x:c r="H23" s="6"/>
    </x:row>
    <x:row r="24" ht="25" customHeight="1">
      <x:c r="A24" s="3" t="str">
        <x:v>C</x:v>
      </x:c>
      <x:c r="B24" s="6" t="str">
        <x:v>S4 / Fruit 6-pack</x:v>
      </x:c>
      <x:c r="C24" s="6" t="n">
        <x:v>10920</x:v>
      </x:c>
      <x:c r="D24" s="6" t="n">
        <x:v>9360</x:v>
      </x:c>
      <x:c r="E24" s="15" t="n">
        <x:v>38001.6</x:v>
      </x:c>
      <x:c r="F24" s="15" t="n">
        <x:v>32011.2</x:v>
      </x:c>
      <x:c r="G24" s="6"/>
      <x:c r="H24" s="6"/>
    </x:row>
    <x:row r="25" ht="25" customHeight="1">
      <x:c r="A25" s="3" t="str">
        <x:v>C</x:v>
      </x:c>
      <x:c r="B25" s="6" t="str">
        <x:v>S5 / Value 18-pack</x:v>
      </x:c>
      <x:c r="C25" s="6" t="n">
        <x:v>17160</x:v>
      </x:c>
      <x:c r="D25" s="6" t="n">
        <x:v>15600</x:v>
      </x:c>
      <x:c r="E25" s="15" t="n">
        <x:v>136422</x:v>
      </x:c>
      <x:c r="F25" s="15" t="n">
        <x:v>121680</x:v>
      </x:c>
      <x:c r="G25" s="6"/>
      <x:c r="H25" s="6"/>
    </x:row>
    <x:row r="26" ht="25" customHeight="1">
      <x:c r="A26" s="3" t="str">
        <x:v>C</x:v>
      </x:c>
      <x:c r="B26" s="6" t="str">
        <x:v>S6 / Classic 8-pack</x:v>
      </x:c>
      <x:c r="C26" s="6" t="n">
        <x:v>9360</x:v>
      </x:c>
      <x:c r="D26" s="6" t="n">
        <x:v>6240</x:v>
      </x:c>
      <x:c r="E26" s="15" t="n">
        <x:v>37252.8</x:v>
      </x:c>
      <x:c r="F26" s="15" t="n">
        <x:v>24336</x:v>
      </x:c>
      <x:c r="G26" s="6"/>
      <x:c r="H26" s="6"/>
    </x:row>
    <x:row r="27" ht="25" customHeight="1">
      <x:c r="A27" s="3"/>
      <x:c r="B27" s="6"/>
      <x:c r="C27" s="6"/>
      <x:c r="D27" s="6"/>
      <x:c r="E27" s="6"/>
      <x:c r="F27" s="6"/>
      <x:c r="G27" s="6"/>
      <x:c r="H27" s="6"/>
    </x:row>
    <x:row r="28" ht="25" customHeight="1">
      <x:c r="A28" s="3"/>
      <x:c r="B28" s="6"/>
      <x:c r="C28" s="6"/>
      <x:c r="D28" s="6"/>
      <x:c r="E28" s="6"/>
      <x:c r="F28" s="6"/>
      <x:c r="G28" s="6"/>
      <x:c r="H28" s="6"/>
    </x:row>
    <x:row r="29" ht="25" customHeight="1">
      <x:c r="A29" s="8" t="str">
        <x:v>Classic weekly detail: sums of unique daily item-store components, not averages of weekly ratios.</x:v>
      </x:c>
      <x:c r="B29" s="6"/>
      <x:c r="C29" s="6"/>
      <x:c r="D29" s="6"/>
      <x:c r="E29" s="6"/>
      <x:c r="F29" s="6"/>
      <x:c r="G29" s="6"/>
      <x:c r="H29" s="6"/>
    </x:row>
    <x:row r="30" ht="25" customHeight="1">
      <x:c r="A30" s="8" t="str">
        <x:v>The in-stock numerator is a decimal contribution. The denominator is eligible reporting records, not all item-days.</x:v>
      </x:c>
      <x:c r="B30" s="6"/>
      <x:c r="C30" s="6"/>
      <x:c r="D30" s="6"/>
      <x:c r="E30" s="6"/>
      <x:c r="F30" s="6"/>
      <x:c r="G30" s="6"/>
      <x:c r="H30" s="6"/>
    </x:row>
    <x:row r="31" ht="25" customHeight="1">
      <x:c r="A31" s="3"/>
      <x:c r="B31" s="6"/>
      <x:c r="C31" s="6"/>
      <x:c r="D31" s="6"/>
      <x:c r="E31" s="6"/>
      <x:c r="F31" s="6"/>
      <x:c r="G31" s="6"/>
      <x:c r="H31" s="6"/>
    </x:row>
    <x:row r="32" ht="32" customHeight="1">
      <x:c r="A32" s="13" t="str">
        <x:v>Group</x:v>
      </x:c>
      <x:c r="B32" s="14" t="str">
        <x:v>Period</x:v>
      </x:c>
      <x:c r="C32" s="14" t="str">
        <x:v>Week start</x:v>
      </x:c>
      <x:c r="D32" s="14" t="str">
        <x:v>Week end</x:v>
      </x:c>
      <x:c r="E32" s="14" t="str">
        <x:v>Net POS units</x:v>
      </x:c>
      <x:c r="F32" s="14" t="str">
        <x:v>Net retail USD</x:v>
      </x:c>
      <x:c r="G32" s="14" t="str">
        <x:v>In-stock numerator</x:v>
      </x:c>
      <x:c r="H32" s="14" t="str">
        <x:v>Eligible denominator</x:v>
      </x:c>
    </x:row>
    <x:row r="33" ht="25" customHeight="1">
      <x:c r="A33" s="3" t="str">
        <x:v>A</x:v>
      </x:c>
      <x:c r="B33" s="6" t="str">
        <x:v>prior</x:v>
      </x:c>
      <x:c r="C33" s="16" t="n">
        <x:v>46088.5</x:v>
      </x:c>
      <x:c r="D33" s="16" t="n">
        <x:v>46094.5</x:v>
      </x:c>
      <x:c r="E33" s="6" t="n">
        <x:v>1200</x:v>
      </x:c>
      <x:c r="F33" s="15" t="n">
        <x:v>4776</x:v>
      </x:c>
      <x:c r="G33" s="17" t="n">
        <x:v>798</x:v>
      </x:c>
      <x:c r="H33" s="6" t="n">
        <x:v>840</x:v>
      </x:c>
    </x:row>
    <x:row r="34" ht="25" customHeight="1">
      <x:c r="A34" s="3" t="str">
        <x:v>A</x:v>
      </x:c>
      <x:c r="B34" s="6" t="str">
        <x:v>prior</x:v>
      </x:c>
      <x:c r="C34" s="16" t="n">
        <x:v>46095.5</x:v>
      </x:c>
      <x:c r="D34" s="16" t="n">
        <x:v>46101.5</x:v>
      </x:c>
      <x:c r="E34" s="6" t="n">
        <x:v>1200</x:v>
      </x:c>
      <x:c r="F34" s="15" t="n">
        <x:v>4776</x:v>
      </x:c>
      <x:c r="G34" s="17" t="n">
        <x:v>798</x:v>
      </x:c>
      <x:c r="H34" s="6" t="n">
        <x:v>840</x:v>
      </x:c>
    </x:row>
    <x:row r="35" ht="25" customHeight="1">
      <x:c r="A35" s="3" t="str">
        <x:v>A</x:v>
      </x:c>
      <x:c r="B35" s="6" t="str">
        <x:v>prior</x:v>
      </x:c>
      <x:c r="C35" s="16" t="n">
        <x:v>46102.5</x:v>
      </x:c>
      <x:c r="D35" s="16" t="n">
        <x:v>46108.5</x:v>
      </x:c>
      <x:c r="E35" s="6" t="n">
        <x:v>1200</x:v>
      </x:c>
      <x:c r="F35" s="15" t="n">
        <x:v>4776</x:v>
      </x:c>
      <x:c r="G35" s="17" t="n">
        <x:v>798</x:v>
      </x:c>
      <x:c r="H35" s="6" t="n">
        <x:v>840</x:v>
      </x:c>
    </x:row>
    <x:row r="36" ht="25" customHeight="1">
      <x:c r="A36" s="3" t="str">
        <x:v>A</x:v>
      </x:c>
      <x:c r="B36" s="6" t="str">
        <x:v>prior</x:v>
      </x:c>
      <x:c r="C36" s="16" t="n">
        <x:v>46109.5</x:v>
      </x:c>
      <x:c r="D36" s="16" t="n">
        <x:v>46115.5</x:v>
      </x:c>
      <x:c r="E36" s="6" t="n">
        <x:v>1200</x:v>
      </x:c>
      <x:c r="F36" s="15" t="n">
        <x:v>4776</x:v>
      </x:c>
      <x:c r="G36" s="17" t="n">
        <x:v>798</x:v>
      </x:c>
      <x:c r="H36" s="6" t="n">
        <x:v>840</x:v>
      </x:c>
    </x:row>
    <x:row r="37" ht="25" customHeight="1">
      <x:c r="A37" s="3" t="str">
        <x:v>A</x:v>
      </x:c>
      <x:c r="B37" s="6" t="str">
        <x:v>prior</x:v>
      </x:c>
      <x:c r="C37" s="16" t="n">
        <x:v>46116.5</x:v>
      </x:c>
      <x:c r="D37" s="16" t="n">
        <x:v>46122.5</x:v>
      </x:c>
      <x:c r="E37" s="6" t="n">
        <x:v>1200</x:v>
      </x:c>
      <x:c r="F37" s="15" t="n">
        <x:v>4776</x:v>
      </x:c>
      <x:c r="G37" s="17" t="n">
        <x:v>798</x:v>
      </x:c>
      <x:c r="H37" s="6" t="n">
        <x:v>840</x:v>
      </x:c>
    </x:row>
    <x:row r="38" ht="25" customHeight="1">
      <x:c r="A38" s="3" t="str">
        <x:v>A</x:v>
      </x:c>
      <x:c r="B38" s="6" t="str">
        <x:v>prior</x:v>
      </x:c>
      <x:c r="C38" s="16" t="n">
        <x:v>46123.5</x:v>
      </x:c>
      <x:c r="D38" s="16" t="n">
        <x:v>46129.5</x:v>
      </x:c>
      <x:c r="E38" s="6" t="n">
        <x:v>1200</x:v>
      </x:c>
      <x:c r="F38" s="15" t="n">
        <x:v>4776</x:v>
      </x:c>
      <x:c r="G38" s="17" t="n">
        <x:v>798</x:v>
      </x:c>
      <x:c r="H38" s="6" t="n">
        <x:v>840</x:v>
      </x:c>
    </x:row>
    <x:row r="39" ht="25" customHeight="1">
      <x:c r="A39" s="3" t="str">
        <x:v>A</x:v>
      </x:c>
      <x:c r="B39" s="6" t="str">
        <x:v>prior</x:v>
      </x:c>
      <x:c r="C39" s="16" t="n">
        <x:v>46130.5</x:v>
      </x:c>
      <x:c r="D39" s="16" t="n">
        <x:v>46136.5</x:v>
      </x:c>
      <x:c r="E39" s="6" t="n">
        <x:v>1200</x:v>
      </x:c>
      <x:c r="F39" s="15" t="n">
        <x:v>4776</x:v>
      </x:c>
      <x:c r="G39" s="17" t="n">
        <x:v>798</x:v>
      </x:c>
      <x:c r="H39" s="6" t="n">
        <x:v>840</x:v>
      </x:c>
    </x:row>
    <x:row r="40" ht="25" customHeight="1">
      <x:c r="A40" s="3" t="str">
        <x:v>A</x:v>
      </x:c>
      <x:c r="B40" s="6" t="str">
        <x:v>prior</x:v>
      </x:c>
      <x:c r="C40" s="16" t="n">
        <x:v>46137.5</x:v>
      </x:c>
      <x:c r="D40" s="16" t="n">
        <x:v>46143.5</x:v>
      </x:c>
      <x:c r="E40" s="6" t="n">
        <x:v>1200</x:v>
      </x:c>
      <x:c r="F40" s="15" t="n">
        <x:v>4776</x:v>
      </x:c>
      <x:c r="G40" s="17" t="n">
        <x:v>798</x:v>
      </x:c>
      <x:c r="H40" s="6" t="n">
        <x:v>840</x:v>
      </x:c>
    </x:row>
    <x:row r="41" ht="25" customHeight="1">
      <x:c r="A41" s="3" t="str">
        <x:v>A</x:v>
      </x:c>
      <x:c r="B41" s="6" t="str">
        <x:v>prior</x:v>
      </x:c>
      <x:c r="C41" s="16" t="n">
        <x:v>46144.5</x:v>
      </x:c>
      <x:c r="D41" s="16" t="n">
        <x:v>46150.5</x:v>
      </x:c>
      <x:c r="E41" s="6" t="n">
        <x:v>1200</x:v>
      </x:c>
      <x:c r="F41" s="15" t="n">
        <x:v>4776</x:v>
      </x:c>
      <x:c r="G41" s="17" t="n">
        <x:v>798</x:v>
      </x:c>
      <x:c r="H41" s="6" t="n">
        <x:v>840</x:v>
      </x:c>
    </x:row>
    <x:row r="42" ht="25" customHeight="1">
      <x:c r="A42" s="3" t="str">
        <x:v>A</x:v>
      </x:c>
      <x:c r="B42" s="6" t="str">
        <x:v>prior</x:v>
      </x:c>
      <x:c r="C42" s="16" t="n">
        <x:v>46151.5</x:v>
      </x:c>
      <x:c r="D42" s="16" t="n">
        <x:v>46157.5</x:v>
      </x:c>
      <x:c r="E42" s="6" t="n">
        <x:v>1200</x:v>
      </x:c>
      <x:c r="F42" s="15" t="n">
        <x:v>4776</x:v>
      </x:c>
      <x:c r="G42" s="17" t="n">
        <x:v>798</x:v>
      </x:c>
      <x:c r="H42" s="6" t="n">
        <x:v>840</x:v>
      </x:c>
    </x:row>
    <x:row r="43" ht="25" customHeight="1">
      <x:c r="A43" s="3" t="str">
        <x:v>A</x:v>
      </x:c>
      <x:c r="B43" s="6" t="str">
        <x:v>prior</x:v>
      </x:c>
      <x:c r="C43" s="16" t="n">
        <x:v>46158.5</x:v>
      </x:c>
      <x:c r="D43" s="16" t="n">
        <x:v>46164.5</x:v>
      </x:c>
      <x:c r="E43" s="6" t="n">
        <x:v>1200</x:v>
      </x:c>
      <x:c r="F43" s="15" t="n">
        <x:v>4776</x:v>
      </x:c>
      <x:c r="G43" s="17" t="n">
        <x:v>798</x:v>
      </x:c>
      <x:c r="H43" s="6" t="n">
        <x:v>840</x:v>
      </x:c>
    </x:row>
    <x:row r="44" ht="25" customHeight="1">
      <x:c r="A44" s="3" t="str">
        <x:v>A</x:v>
      </x:c>
      <x:c r="B44" s="6" t="str">
        <x:v>prior</x:v>
      </x:c>
      <x:c r="C44" s="16" t="n">
        <x:v>46165.5</x:v>
      </x:c>
      <x:c r="D44" s="16" t="n">
        <x:v>46171.5</x:v>
      </x:c>
      <x:c r="E44" s="6" t="n">
        <x:v>1200</x:v>
      </x:c>
      <x:c r="F44" s="15" t="n">
        <x:v>4776</x:v>
      </x:c>
      <x:c r="G44" s="17" t="n">
        <x:v>798</x:v>
      </x:c>
      <x:c r="H44" s="6" t="n">
        <x:v>840</x:v>
      </x:c>
    </x:row>
    <x:row r="45" ht="25" customHeight="1">
      <x:c r="A45" s="3" t="str">
        <x:v>A</x:v>
      </x:c>
      <x:c r="B45" s="6" t="str">
        <x:v>prior</x:v>
      </x:c>
      <x:c r="C45" s="16" t="n">
        <x:v>46172.5</x:v>
      </x:c>
      <x:c r="D45" s="16" t="n">
        <x:v>46178.5</x:v>
      </x:c>
      <x:c r="E45" s="6" t="n">
        <x:v>1200</x:v>
      </x:c>
      <x:c r="F45" s="15" t="n">
        <x:v>4776</x:v>
      </x:c>
      <x:c r="G45" s="17" t="n">
        <x:v>798</x:v>
      </x:c>
      <x:c r="H45" s="6" t="n">
        <x:v>840</x:v>
      </x:c>
    </x:row>
    <x:row r="46" ht="25" customHeight="1">
      <x:c r="A46" s="3" t="str">
        <x:v>A</x:v>
      </x:c>
      <x:c r="B46" s="6" t="str">
        <x:v>current</x:v>
      </x:c>
      <x:c r="C46" s="16" t="n">
        <x:v>46179.5</x:v>
      </x:c>
      <x:c r="D46" s="16" t="n">
        <x:v>46185.5</x:v>
      </x:c>
      <x:c r="E46" s="6" t="n">
        <x:v>1140</x:v>
      </x:c>
      <x:c r="F46" s="15" t="n">
        <x:v>4354.8</x:v>
      </x:c>
      <x:c r="G46" s="17" t="n">
        <x:v>798</x:v>
      </x:c>
      <x:c r="H46" s="6" t="n">
        <x:v>840</x:v>
      </x:c>
    </x:row>
    <x:row r="47" ht="25" customHeight="1">
      <x:c r="A47" s="3" t="str">
        <x:v>A</x:v>
      </x:c>
      <x:c r="B47" s="6" t="str">
        <x:v>current</x:v>
      </x:c>
      <x:c r="C47" s="16" t="n">
        <x:v>46186.5</x:v>
      </x:c>
      <x:c r="D47" s="16" t="n">
        <x:v>46192.5</x:v>
      </x:c>
      <x:c r="E47" s="6" t="n">
        <x:v>1110</x:v>
      </x:c>
      <x:c r="F47" s="15" t="n">
        <x:v>4240.2</x:v>
      </x:c>
      <x:c r="G47" s="17" t="n">
        <x:v>798</x:v>
      </x:c>
      <x:c r="H47" s="6" t="n">
        <x:v>840</x:v>
      </x:c>
    </x:row>
    <x:row r="48" ht="25" customHeight="1">
      <x:c r="A48" s="3" t="str">
        <x:v>A</x:v>
      </x:c>
      <x:c r="B48" s="6" t="str">
        <x:v>current</x:v>
      </x:c>
      <x:c r="C48" s="16" t="n">
        <x:v>46193.5</x:v>
      </x:c>
      <x:c r="D48" s="16" t="n">
        <x:v>46199.5</x:v>
      </x:c>
      <x:c r="E48" s="6" t="n">
        <x:v>1080</x:v>
      </x:c>
      <x:c r="F48" s="15" t="n">
        <x:v>4125.6</x:v>
      </x:c>
      <x:c r="G48" s="17" t="n">
        <x:v>798</x:v>
      </x:c>
      <x:c r="H48" s="6" t="n">
        <x:v>840</x:v>
      </x:c>
    </x:row>
    <x:row r="49" ht="25" customHeight="1">
      <x:c r="A49" s="3" t="str">
        <x:v>A</x:v>
      </x:c>
      <x:c r="B49" s="6" t="str">
        <x:v>current</x:v>
      </x:c>
      <x:c r="C49" s="16" t="n">
        <x:v>46200.5</x:v>
      </x:c>
      <x:c r="D49" s="16" t="n">
        <x:v>46206.5</x:v>
      </x:c>
      <x:c r="E49" s="6" t="n">
        <x:v>1050</x:v>
      </x:c>
      <x:c r="F49" s="15" t="n">
        <x:v>4011</x:v>
      </x:c>
      <x:c r="G49" s="17" t="n">
        <x:v>798</x:v>
      </x:c>
      <x:c r="H49" s="6" t="n">
        <x:v>840</x:v>
      </x:c>
    </x:row>
    <x:row r="50" ht="25" customHeight="1">
      <x:c r="A50" s="3" t="str">
        <x:v>A</x:v>
      </x:c>
      <x:c r="B50" s="6" t="str">
        <x:v>current</x:v>
      </x:c>
      <x:c r="C50" s="16" t="n">
        <x:v>46207.5</x:v>
      </x:c>
      <x:c r="D50" s="16" t="n">
        <x:v>46213.5</x:v>
      </x:c>
      <x:c r="E50" s="6" t="n">
        <x:v>1020</x:v>
      </x:c>
      <x:c r="F50" s="15" t="n">
        <x:v>3896.4</x:v>
      </x:c>
      <x:c r="G50" s="17" t="n">
        <x:v>798</x:v>
      </x:c>
      <x:c r="H50" s="6" t="n">
        <x:v>840</x:v>
      </x:c>
    </x:row>
    <x:row r="51" ht="25" customHeight="1">
      <x:c r="A51" s="3" t="str">
        <x:v>A</x:v>
      </x:c>
      <x:c r="B51" s="6" t="str">
        <x:v>current</x:v>
      </x:c>
      <x:c r="C51" s="16" t="n">
        <x:v>46214.5</x:v>
      </x:c>
      <x:c r="D51" s="16" t="n">
        <x:v>46220.5</x:v>
      </x:c>
      <x:c r="E51" s="6" t="n">
        <x:v>990</x:v>
      </x:c>
      <x:c r="F51" s="15" t="n">
        <x:v>3781.8</x:v>
      </x:c>
      <x:c r="G51" s="17" t="n">
        <x:v>798</x:v>
      </x:c>
      <x:c r="H51" s="6" t="n">
        <x:v>840</x:v>
      </x:c>
    </x:row>
    <x:row r="52" ht="25" customHeight="1">
      <x:c r="A52" s="3" t="str">
        <x:v>A</x:v>
      </x:c>
      <x:c r="B52" s="6" t="str">
        <x:v>current</x:v>
      </x:c>
      <x:c r="C52" s="16" t="n">
        <x:v>46221.5</x:v>
      </x:c>
      <x:c r="D52" s="16" t="n">
        <x:v>46227.5</x:v>
      </x:c>
      <x:c r="E52" s="6" t="n">
        <x:v>960</x:v>
      </x:c>
      <x:c r="F52" s="15" t="n">
        <x:v>3667.2</x:v>
      </x:c>
      <x:c r="G52" s="17" t="n">
        <x:v>798</x:v>
      </x:c>
      <x:c r="H52" s="6" t="n">
        <x:v>840</x:v>
      </x:c>
    </x:row>
    <x:row r="53" ht="25" customHeight="1">
      <x:c r="A53" s="3" t="str">
        <x:v>A</x:v>
      </x:c>
      <x:c r="B53" s="6" t="str">
        <x:v>current</x:v>
      </x:c>
      <x:c r="C53" s="16" t="n">
        <x:v>46228.5</x:v>
      </x:c>
      <x:c r="D53" s="16" t="n">
        <x:v>46234.5</x:v>
      </x:c>
      <x:c r="E53" s="6" t="n">
        <x:v>930</x:v>
      </x:c>
      <x:c r="F53" s="15" t="n">
        <x:v>3552.6</x:v>
      </x:c>
      <x:c r="G53" s="17" t="n">
        <x:v>798</x:v>
      </x:c>
      <x:c r="H53" s="6" t="n">
        <x:v>840</x:v>
      </x:c>
    </x:row>
    <x:row r="54" ht="25" customHeight="1">
      <x:c r="A54" s="3" t="str">
        <x:v>A</x:v>
      </x:c>
      <x:c r="B54" s="6" t="str">
        <x:v>current</x:v>
      </x:c>
      <x:c r="C54" s="16" t="n">
        <x:v>46235.5</x:v>
      </x:c>
      <x:c r="D54" s="16" t="n">
        <x:v>46241.5</x:v>
      </x:c>
      <x:c r="E54" s="6" t="n">
        <x:v>900</x:v>
      </x:c>
      <x:c r="F54" s="15" t="n">
        <x:v>3438</x:v>
      </x:c>
      <x:c r="G54" s="17" t="n">
        <x:v>798</x:v>
      </x:c>
      <x:c r="H54" s="6" t="n">
        <x:v>840</x:v>
      </x:c>
    </x:row>
    <x:row r="55" ht="25" customHeight="1">
      <x:c r="A55" s="3" t="str">
        <x:v>A</x:v>
      </x:c>
      <x:c r="B55" s="6" t="str">
        <x:v>current</x:v>
      </x:c>
      <x:c r="C55" s="16" t="n">
        <x:v>46242.5</x:v>
      </x:c>
      <x:c r="D55" s="16" t="n">
        <x:v>46248.5</x:v>
      </x:c>
      <x:c r="E55" s="6" t="n">
        <x:v>870</x:v>
      </x:c>
      <x:c r="F55" s="15" t="n">
        <x:v>3323.4</x:v>
      </x:c>
      <x:c r="G55" s="17" t="n">
        <x:v>798</x:v>
      </x:c>
      <x:c r="H55" s="6" t="n">
        <x:v>840</x:v>
      </x:c>
    </x:row>
    <x:row r="56" ht="25" customHeight="1">
      <x:c r="A56" s="3" t="str">
        <x:v>A</x:v>
      </x:c>
      <x:c r="B56" s="6" t="str">
        <x:v>current</x:v>
      </x:c>
      <x:c r="C56" s="16" t="n">
        <x:v>46249.5</x:v>
      </x:c>
      <x:c r="D56" s="16" t="n">
        <x:v>46255.5</x:v>
      </x:c>
      <x:c r="E56" s="6" t="n">
        <x:v>840</x:v>
      </x:c>
      <x:c r="F56" s="15" t="n">
        <x:v>3208.8</x:v>
      </x:c>
      <x:c r="G56" s="17" t="n">
        <x:v>798</x:v>
      </x:c>
      <x:c r="H56" s="6" t="n">
        <x:v>840</x:v>
      </x:c>
    </x:row>
    <x:row r="57" ht="25" customHeight="1">
      <x:c r="A57" s="3" t="str">
        <x:v>A</x:v>
      </x:c>
      <x:c r="B57" s="6" t="str">
        <x:v>current</x:v>
      </x:c>
      <x:c r="C57" s="16" t="n">
        <x:v>46256.5</x:v>
      </x:c>
      <x:c r="D57" s="16" t="n">
        <x:v>46262.5</x:v>
      </x:c>
      <x:c r="E57" s="6" t="n">
        <x:v>810</x:v>
      </x:c>
      <x:c r="F57" s="15" t="n">
        <x:v>3094.2</x:v>
      </x:c>
      <x:c r="G57" s="17" t="n">
        <x:v>798</x:v>
      </x:c>
      <x:c r="H57" s="6" t="n">
        <x:v>840</x:v>
      </x:c>
    </x:row>
    <x:row r="58" ht="25" customHeight="1">
      <x:c r="A58" s="3" t="str">
        <x:v>A</x:v>
      </x:c>
      <x:c r="B58" s="6" t="str">
        <x:v>current</x:v>
      </x:c>
      <x:c r="C58" s="16" t="n">
        <x:v>46263.5</x:v>
      </x:c>
      <x:c r="D58" s="16" t="n">
        <x:v>46269.5</x:v>
      </x:c>
      <x:c r="E58" s="6" t="n">
        <x:v>780</x:v>
      </x:c>
      <x:c r="F58" s="15" t="n">
        <x:v>2979.6</x:v>
      </x:c>
      <x:c r="G58" s="17" t="n">
        <x:v>798</x:v>
      </x:c>
      <x:c r="H58" s="6" t="n">
        <x:v>840</x:v>
      </x:c>
    </x:row>
    <x:row r="59" ht="25" customHeight="1">
      <x:c r="A59" s="3" t="str">
        <x:v>B</x:v>
      </x:c>
      <x:c r="B59" s="6" t="str">
        <x:v>prior</x:v>
      </x:c>
      <x:c r="C59" s="16" t="n">
        <x:v>46088.5</x:v>
      </x:c>
      <x:c r="D59" s="16" t="n">
        <x:v>46094.5</x:v>
      </x:c>
      <x:c r="E59" s="6" t="n">
        <x:v>1260</x:v>
      </x:c>
      <x:c r="F59" s="15" t="n">
        <x:v>5014.8</x:v>
      </x:c>
      <x:c r="G59" s="17" t="n">
        <x:v>784</x:v>
      </x:c>
      <x:c r="H59" s="6" t="n">
        <x:v>800</x:v>
      </x:c>
    </x:row>
    <x:row r="60" ht="25" customHeight="1">
      <x:c r="A60" s="3" t="str">
        <x:v>B</x:v>
      </x:c>
      <x:c r="B60" s="6" t="str">
        <x:v>prior</x:v>
      </x:c>
      <x:c r="C60" s="16" t="n">
        <x:v>46095.5</x:v>
      </x:c>
      <x:c r="D60" s="16" t="n">
        <x:v>46101.5</x:v>
      </x:c>
      <x:c r="E60" s="6" t="n">
        <x:v>1260</x:v>
      </x:c>
      <x:c r="F60" s="15" t="n">
        <x:v>5014.8</x:v>
      </x:c>
      <x:c r="G60" s="17" t="n">
        <x:v>784</x:v>
      </x:c>
      <x:c r="H60" s="6" t="n">
        <x:v>800</x:v>
      </x:c>
    </x:row>
    <x:row r="61" ht="25" customHeight="1">
      <x:c r="A61" s="3" t="str">
        <x:v>B</x:v>
      </x:c>
      <x:c r="B61" s="6" t="str">
        <x:v>prior</x:v>
      </x:c>
      <x:c r="C61" s="16" t="n">
        <x:v>46102.5</x:v>
      </x:c>
      <x:c r="D61" s="16" t="n">
        <x:v>46108.5</x:v>
      </x:c>
      <x:c r="E61" s="6" t="n">
        <x:v>1260</x:v>
      </x:c>
      <x:c r="F61" s="15" t="n">
        <x:v>5014.8</x:v>
      </x:c>
      <x:c r="G61" s="17" t="n">
        <x:v>784</x:v>
      </x:c>
      <x:c r="H61" s="6" t="n">
        <x:v>800</x:v>
      </x:c>
    </x:row>
    <x:row r="62" ht="25" customHeight="1">
      <x:c r="A62" s="3" t="str">
        <x:v>B</x:v>
      </x:c>
      <x:c r="B62" s="6" t="str">
        <x:v>prior</x:v>
      </x:c>
      <x:c r="C62" s="16" t="n">
        <x:v>46109.5</x:v>
      </x:c>
      <x:c r="D62" s="16" t="n">
        <x:v>46115.5</x:v>
      </x:c>
      <x:c r="E62" s="6" t="n">
        <x:v>1260</x:v>
      </x:c>
      <x:c r="F62" s="15" t="n">
        <x:v>5014.8</x:v>
      </x:c>
      <x:c r="G62" s="17" t="n">
        <x:v>784</x:v>
      </x:c>
      <x:c r="H62" s="6" t="n">
        <x:v>800</x:v>
      </x:c>
    </x:row>
    <x:row r="63" ht="25" customHeight="1">
      <x:c r="A63" s="3" t="str">
        <x:v>B</x:v>
      </x:c>
      <x:c r="B63" s="6" t="str">
        <x:v>prior</x:v>
      </x:c>
      <x:c r="C63" s="16" t="n">
        <x:v>46116.5</x:v>
      </x:c>
      <x:c r="D63" s="16" t="n">
        <x:v>46122.5</x:v>
      </x:c>
      <x:c r="E63" s="6" t="n">
        <x:v>1260</x:v>
      </x:c>
      <x:c r="F63" s="15" t="n">
        <x:v>5014.8</x:v>
      </x:c>
      <x:c r="G63" s="17" t="n">
        <x:v>784</x:v>
      </x:c>
      <x:c r="H63" s="6" t="n">
        <x:v>800</x:v>
      </x:c>
    </x:row>
    <x:row r="64" ht="25" customHeight="1">
      <x:c r="A64" s="3" t="str">
        <x:v>B</x:v>
      </x:c>
      <x:c r="B64" s="6" t="str">
        <x:v>prior</x:v>
      </x:c>
      <x:c r="C64" s="16" t="n">
        <x:v>46123.5</x:v>
      </x:c>
      <x:c r="D64" s="16" t="n">
        <x:v>46129.5</x:v>
      </x:c>
      <x:c r="E64" s="6" t="n">
        <x:v>1260</x:v>
      </x:c>
      <x:c r="F64" s="15" t="n">
        <x:v>5014.8</x:v>
      </x:c>
      <x:c r="G64" s="17" t="n">
        <x:v>784</x:v>
      </x:c>
      <x:c r="H64" s="6" t="n">
        <x:v>800</x:v>
      </x:c>
    </x:row>
    <x:row r="65" ht="25" customHeight="1">
      <x:c r="A65" s="3" t="str">
        <x:v>B</x:v>
      </x:c>
      <x:c r="B65" s="6" t="str">
        <x:v>prior</x:v>
      </x:c>
      <x:c r="C65" s="16" t="n">
        <x:v>46130.5</x:v>
      </x:c>
      <x:c r="D65" s="16" t="n">
        <x:v>46136.5</x:v>
      </x:c>
      <x:c r="E65" s="6" t="n">
        <x:v>1260</x:v>
      </x:c>
      <x:c r="F65" s="15" t="n">
        <x:v>5014.8</x:v>
      </x:c>
      <x:c r="G65" s="17" t="n">
        <x:v>784</x:v>
      </x:c>
      <x:c r="H65" s="6" t="n">
        <x:v>800</x:v>
      </x:c>
    </x:row>
    <x:row r="66" ht="25" customHeight="1">
      <x:c r="A66" s="3" t="str">
        <x:v>B</x:v>
      </x:c>
      <x:c r="B66" s="6" t="str">
        <x:v>prior</x:v>
      </x:c>
      <x:c r="C66" s="16" t="n">
        <x:v>46137.5</x:v>
      </x:c>
      <x:c r="D66" s="16" t="n">
        <x:v>46143.5</x:v>
      </x:c>
      <x:c r="E66" s="6" t="n">
        <x:v>1260</x:v>
      </x:c>
      <x:c r="F66" s="15" t="n">
        <x:v>5014.8</x:v>
      </x:c>
      <x:c r="G66" s="17" t="n">
        <x:v>784</x:v>
      </x:c>
      <x:c r="H66" s="6" t="n">
        <x:v>800</x:v>
      </x:c>
    </x:row>
    <x:row r="67" ht="25" customHeight="1">
      <x:c r="A67" s="3" t="str">
        <x:v>B</x:v>
      </x:c>
      <x:c r="B67" s="6" t="str">
        <x:v>prior</x:v>
      </x:c>
      <x:c r="C67" s="16" t="n">
        <x:v>46144.5</x:v>
      </x:c>
      <x:c r="D67" s="16" t="n">
        <x:v>46150.5</x:v>
      </x:c>
      <x:c r="E67" s="6" t="n">
        <x:v>1260</x:v>
      </x:c>
      <x:c r="F67" s="15" t="n">
        <x:v>5014.8</x:v>
      </x:c>
      <x:c r="G67" s="17" t="n">
        <x:v>784</x:v>
      </x:c>
      <x:c r="H67" s="6" t="n">
        <x:v>800</x:v>
      </x:c>
    </x:row>
    <x:row r="68" ht="25" customHeight="1">
      <x:c r="A68" s="3" t="str">
        <x:v>B</x:v>
      </x:c>
      <x:c r="B68" s="6" t="str">
        <x:v>prior</x:v>
      </x:c>
      <x:c r="C68" s="16" t="n">
        <x:v>46151.5</x:v>
      </x:c>
      <x:c r="D68" s="16" t="n">
        <x:v>46157.5</x:v>
      </x:c>
      <x:c r="E68" s="6" t="n">
        <x:v>1260</x:v>
      </x:c>
      <x:c r="F68" s="15" t="n">
        <x:v>5014.8</x:v>
      </x:c>
      <x:c r="G68" s="17" t="n">
        <x:v>784</x:v>
      </x:c>
      <x:c r="H68" s="6" t="n">
        <x:v>800</x:v>
      </x:c>
    </x:row>
    <x:row r="69" ht="25" customHeight="1">
      <x:c r="A69" s="3" t="str">
        <x:v>B</x:v>
      </x:c>
      <x:c r="B69" s="6" t="str">
        <x:v>prior</x:v>
      </x:c>
      <x:c r="C69" s="16" t="n">
        <x:v>46158.5</x:v>
      </x:c>
      <x:c r="D69" s="16" t="n">
        <x:v>46164.5</x:v>
      </x:c>
      <x:c r="E69" s="6" t="n">
        <x:v>1260</x:v>
      </x:c>
      <x:c r="F69" s="15" t="n">
        <x:v>5014.8</x:v>
      </x:c>
      <x:c r="G69" s="17" t="n">
        <x:v>784</x:v>
      </x:c>
      <x:c r="H69" s="6" t="n">
        <x:v>800</x:v>
      </x:c>
    </x:row>
    <x:row r="70" ht="25" customHeight="1">
      <x:c r="A70" s="3" t="str">
        <x:v>B</x:v>
      </x:c>
      <x:c r="B70" s="6" t="str">
        <x:v>prior</x:v>
      </x:c>
      <x:c r="C70" s="16" t="n">
        <x:v>46165.5</x:v>
      </x:c>
      <x:c r="D70" s="16" t="n">
        <x:v>46171.5</x:v>
      </x:c>
      <x:c r="E70" s="6" t="n">
        <x:v>1260</x:v>
      </x:c>
      <x:c r="F70" s="15" t="n">
        <x:v>5014.8</x:v>
      </x:c>
      <x:c r="G70" s="17" t="n">
        <x:v>784</x:v>
      </x:c>
      <x:c r="H70" s="6" t="n">
        <x:v>800</x:v>
      </x:c>
    </x:row>
    <x:row r="71" ht="25" customHeight="1">
      <x:c r="A71" s="3" t="str">
        <x:v>B</x:v>
      </x:c>
      <x:c r="B71" s="6" t="str">
        <x:v>prior</x:v>
      </x:c>
      <x:c r="C71" s="16" t="n">
        <x:v>46172.5</x:v>
      </x:c>
      <x:c r="D71" s="16" t="n">
        <x:v>46178.5</x:v>
      </x:c>
      <x:c r="E71" s="6" t="n">
        <x:v>1260</x:v>
      </x:c>
      <x:c r="F71" s="15" t="n">
        <x:v>5014.8</x:v>
      </x:c>
      <x:c r="G71" s="17" t="n">
        <x:v>784</x:v>
      </x:c>
      <x:c r="H71" s="6" t="n">
        <x:v>800</x:v>
      </x:c>
    </x:row>
    <x:row r="72" ht="25" customHeight="1">
      <x:c r="A72" s="3" t="str">
        <x:v>B</x:v>
      </x:c>
      <x:c r="B72" s="6" t="str">
        <x:v>current</x:v>
      </x:c>
      <x:c r="C72" s="16" t="n">
        <x:v>46179.5</x:v>
      </x:c>
      <x:c r="D72" s="16" t="n">
        <x:v>46185.5</x:v>
      </x:c>
      <x:c r="E72" s="6" t="n">
        <x:v>1260</x:v>
      </x:c>
      <x:c r="F72" s="15" t="n">
        <x:v>4977</x:v>
      </x:c>
      <x:c r="G72" s="17" t="n">
        <x:v>784</x:v>
      </x:c>
      <x:c r="H72" s="6" t="n">
        <x:v>800</x:v>
      </x:c>
    </x:row>
    <x:row r="73" ht="25" customHeight="1">
      <x:c r="A73" s="3" t="str">
        <x:v>B</x:v>
      </x:c>
      <x:c r="B73" s="6" t="str">
        <x:v>current</x:v>
      </x:c>
      <x:c r="C73" s="16" t="n">
        <x:v>46186.5</x:v>
      </x:c>
      <x:c r="D73" s="16" t="n">
        <x:v>46192.5</x:v>
      </x:c>
      <x:c r="E73" s="6" t="n">
        <x:v>1250</x:v>
      </x:c>
      <x:c r="F73" s="15" t="n">
        <x:v>4937.5</x:v>
      </x:c>
      <x:c r="G73" s="17" t="n">
        <x:v>784</x:v>
      </x:c>
      <x:c r="H73" s="6" t="n">
        <x:v>800</x:v>
      </x:c>
    </x:row>
    <x:row r="74" ht="25" customHeight="1">
      <x:c r="A74" s="3" t="str">
        <x:v>B</x:v>
      </x:c>
      <x:c r="B74" s="6" t="str">
        <x:v>current</x:v>
      </x:c>
      <x:c r="C74" s="16" t="n">
        <x:v>46193.5</x:v>
      </x:c>
      <x:c r="D74" s="16" t="n">
        <x:v>46199.5</x:v>
      </x:c>
      <x:c r="E74" s="6" t="n">
        <x:v>1240</x:v>
      </x:c>
      <x:c r="F74" s="15" t="n">
        <x:v>4898</x:v>
      </x:c>
      <x:c r="G74" s="17" t="n">
        <x:v>784</x:v>
      </x:c>
      <x:c r="H74" s="6" t="n">
        <x:v>800</x:v>
      </x:c>
    </x:row>
    <x:row r="75" ht="25" customHeight="1">
      <x:c r="A75" s="3" t="str">
        <x:v>B</x:v>
      </x:c>
      <x:c r="B75" s="6" t="str">
        <x:v>current</x:v>
      </x:c>
      <x:c r="C75" s="16" t="n">
        <x:v>46200.5</x:v>
      </x:c>
      <x:c r="D75" s="16" t="n">
        <x:v>46206.5</x:v>
      </x:c>
      <x:c r="E75" s="6" t="n">
        <x:v>1230</x:v>
      </x:c>
      <x:c r="F75" s="15" t="n">
        <x:v>4858.5</x:v>
      </x:c>
      <x:c r="G75" s="17" t="n">
        <x:v>784</x:v>
      </x:c>
      <x:c r="H75" s="6" t="n">
        <x:v>800</x:v>
      </x:c>
    </x:row>
    <x:row r="76" ht="25" customHeight="1">
      <x:c r="A76" s="3" t="str">
        <x:v>B</x:v>
      </x:c>
      <x:c r="B76" s="6" t="str">
        <x:v>current</x:v>
      </x:c>
      <x:c r="C76" s="16" t="n">
        <x:v>46207.5</x:v>
      </x:c>
      <x:c r="D76" s="16" t="n">
        <x:v>46213.5</x:v>
      </x:c>
      <x:c r="E76" s="6" t="n">
        <x:v>1220</x:v>
      </x:c>
      <x:c r="F76" s="15" t="n">
        <x:v>4819</x:v>
      </x:c>
      <x:c r="G76" s="17" t="n">
        <x:v>784</x:v>
      </x:c>
      <x:c r="H76" s="6" t="n">
        <x:v>800</x:v>
      </x:c>
    </x:row>
    <x:row r="77" ht="25" customHeight="1">
      <x:c r="A77" s="3" t="str">
        <x:v>B</x:v>
      </x:c>
      <x:c r="B77" s="6" t="str">
        <x:v>current</x:v>
      </x:c>
      <x:c r="C77" s="16" t="n">
        <x:v>46214.5</x:v>
      </x:c>
      <x:c r="D77" s="16" t="n">
        <x:v>46220.5</x:v>
      </x:c>
      <x:c r="E77" s="6" t="n">
        <x:v>1210</x:v>
      </x:c>
      <x:c r="F77" s="15" t="n">
        <x:v>4779.5</x:v>
      </x:c>
      <x:c r="G77" s="17" t="n">
        <x:v>784</x:v>
      </x:c>
      <x:c r="H77" s="6" t="n">
        <x:v>800</x:v>
      </x:c>
    </x:row>
    <x:row r="78" ht="25" customHeight="1">
      <x:c r="A78" s="3" t="str">
        <x:v>B</x:v>
      </x:c>
      <x:c r="B78" s="6" t="str">
        <x:v>current</x:v>
      </x:c>
      <x:c r="C78" s="16" t="n">
        <x:v>46221.5</x:v>
      </x:c>
      <x:c r="D78" s="16" t="n">
        <x:v>46227.5</x:v>
      </x:c>
      <x:c r="E78" s="6" t="n">
        <x:v>1200</x:v>
      </x:c>
      <x:c r="F78" s="15" t="n">
        <x:v>4740</x:v>
      </x:c>
      <x:c r="G78" s="17" t="n">
        <x:v>784</x:v>
      </x:c>
      <x:c r="H78" s="6" t="n">
        <x:v>800</x:v>
      </x:c>
    </x:row>
    <x:row r="79" ht="25" customHeight="1">
      <x:c r="A79" s="3" t="str">
        <x:v>B</x:v>
      </x:c>
      <x:c r="B79" s="6" t="str">
        <x:v>current</x:v>
      </x:c>
      <x:c r="C79" s="16" t="n">
        <x:v>46228.5</x:v>
      </x:c>
      <x:c r="D79" s="16" t="n">
        <x:v>46234.5</x:v>
      </x:c>
      <x:c r="E79" s="6" t="n">
        <x:v>1190</x:v>
      </x:c>
      <x:c r="F79" s="15" t="n">
        <x:v>4700.5</x:v>
      </x:c>
      <x:c r="G79" s="17" t="n">
        <x:v>784</x:v>
      </x:c>
      <x:c r="H79" s="6" t="n">
        <x:v>800</x:v>
      </x:c>
    </x:row>
    <x:row r="80" ht="25" customHeight="1">
      <x:c r="A80" s="3" t="str">
        <x:v>B</x:v>
      </x:c>
      <x:c r="B80" s="6" t="str">
        <x:v>current</x:v>
      </x:c>
      <x:c r="C80" s="16" t="n">
        <x:v>46235.5</x:v>
      </x:c>
      <x:c r="D80" s="16" t="n">
        <x:v>46241.5</x:v>
      </x:c>
      <x:c r="E80" s="6" t="n">
        <x:v>1180</x:v>
      </x:c>
      <x:c r="F80" s="15" t="n">
        <x:v>4661</x:v>
      </x:c>
      <x:c r="G80" s="17" t="n">
        <x:v>784</x:v>
      </x:c>
      <x:c r="H80" s="6" t="n">
        <x:v>800</x:v>
      </x:c>
    </x:row>
    <x:row r="81" ht="25" customHeight="1">
      <x:c r="A81" s="3" t="str">
        <x:v>B</x:v>
      </x:c>
      <x:c r="B81" s="6" t="str">
        <x:v>current</x:v>
      </x:c>
      <x:c r="C81" s="16" t="n">
        <x:v>46242.5</x:v>
      </x:c>
      <x:c r="D81" s="16" t="n">
        <x:v>46248.5</x:v>
      </x:c>
      <x:c r="E81" s="6" t="n">
        <x:v>1170</x:v>
      </x:c>
      <x:c r="F81" s="15" t="n">
        <x:v>4621.5</x:v>
      </x:c>
      <x:c r="G81" s="17" t="n">
        <x:v>784</x:v>
      </x:c>
      <x:c r="H81" s="6" t="n">
        <x:v>800</x:v>
      </x:c>
    </x:row>
    <x:row r="82" ht="25" customHeight="1">
      <x:c r="A82" s="3" t="str">
        <x:v>B</x:v>
      </x:c>
      <x:c r="B82" s="6" t="str">
        <x:v>current</x:v>
      </x:c>
      <x:c r="C82" s="16" t="n">
        <x:v>46249.5</x:v>
      </x:c>
      <x:c r="D82" s="16" t="n">
        <x:v>46255.5</x:v>
      </x:c>
      <x:c r="E82" s="6" t="n">
        <x:v>1160</x:v>
      </x:c>
      <x:c r="F82" s="15" t="n">
        <x:v>4582</x:v>
      </x:c>
      <x:c r="G82" s="17" t="n">
        <x:v>784</x:v>
      </x:c>
      <x:c r="H82" s="6" t="n">
        <x:v>800</x:v>
      </x:c>
    </x:row>
    <x:row r="83" ht="25" customHeight="1">
      <x:c r="A83" s="3" t="str">
        <x:v>B</x:v>
      </x:c>
      <x:c r="B83" s="6" t="str">
        <x:v>current</x:v>
      </x:c>
      <x:c r="C83" s="16" t="n">
        <x:v>46256.5</x:v>
      </x:c>
      <x:c r="D83" s="16" t="n">
        <x:v>46262.5</x:v>
      </x:c>
      <x:c r="E83" s="6" t="n">
        <x:v>1150</x:v>
      </x:c>
      <x:c r="F83" s="15" t="n">
        <x:v>4542.5</x:v>
      </x:c>
      <x:c r="G83" s="17" t="n">
        <x:v>784</x:v>
      </x:c>
      <x:c r="H83" s="6" t="n">
        <x:v>800</x:v>
      </x:c>
    </x:row>
    <x:row r="84" ht="25" customHeight="1">
      <x:c r="A84" s="3" t="str">
        <x:v>B</x:v>
      </x:c>
      <x:c r="B84" s="6" t="str">
        <x:v>current</x:v>
      </x:c>
      <x:c r="C84" s="16" t="n">
        <x:v>46263.5</x:v>
      </x:c>
      <x:c r="D84" s="16" t="n">
        <x:v>46269.5</x:v>
      </x:c>
      <x:c r="E84" s="6" t="n">
        <x:v>1140</x:v>
      </x:c>
      <x:c r="F84" s="15" t="n">
        <x:v>4503</x:v>
      </x:c>
      <x:c r="G84" s="17" t="n">
        <x:v>784</x:v>
      </x:c>
      <x:c r="H84" s="6" t="n">
        <x:v>800</x:v>
      </x:c>
    </x:row>
    <x:row r="85" ht="25" customHeight="1">
      <x:c r="A85" s="3" t="str">
        <x:v>C</x:v>
      </x:c>
      <x:c r="B85" s="6" t="str">
        <x:v>prior</x:v>
      </x:c>
      <x:c r="C85" s="16" t="n">
        <x:v>46088.5</x:v>
      </x:c>
      <x:c r="D85" s="16" t="n">
        <x:v>46094.5</x:v>
      </x:c>
      <x:c r="E85" s="6" t="n">
        <x:v>720</x:v>
      </x:c>
      <x:c r="F85" s="15" t="n">
        <x:v>2865.6</x:v>
      </x:c>
      <x:c r="G85" s="17" t="n">
        <x:v>814.8</x:v>
      </x:c>
      <x:c r="H85" s="6" t="n">
        <x:v>840</x:v>
      </x:c>
    </x:row>
    <x:row r="86" ht="25" customHeight="1">
      <x:c r="A86" s="3" t="str">
        <x:v>C</x:v>
      </x:c>
      <x:c r="B86" s="6" t="str">
        <x:v>prior</x:v>
      </x:c>
      <x:c r="C86" s="16" t="n">
        <x:v>46095.5</x:v>
      </x:c>
      <x:c r="D86" s="16" t="n">
        <x:v>46101.5</x:v>
      </x:c>
      <x:c r="E86" s="6" t="n">
        <x:v>720</x:v>
      </x:c>
      <x:c r="F86" s="15" t="n">
        <x:v>2865.6</x:v>
      </x:c>
      <x:c r="G86" s="17" t="n">
        <x:v>814.8</x:v>
      </x:c>
      <x:c r="H86" s="6" t="n">
        <x:v>840</x:v>
      </x:c>
    </x:row>
    <x:row r="87" ht="25" customHeight="1">
      <x:c r="A87" s="3" t="str">
        <x:v>C</x:v>
      </x:c>
      <x:c r="B87" s="6" t="str">
        <x:v>prior</x:v>
      </x:c>
      <x:c r="C87" s="16" t="n">
        <x:v>46102.5</x:v>
      </x:c>
      <x:c r="D87" s="16" t="n">
        <x:v>46108.5</x:v>
      </x:c>
      <x:c r="E87" s="6" t="n">
        <x:v>720</x:v>
      </x:c>
      <x:c r="F87" s="15" t="n">
        <x:v>2865.6</x:v>
      </x:c>
      <x:c r="G87" s="17" t="n">
        <x:v>814.8</x:v>
      </x:c>
      <x:c r="H87" s="6" t="n">
        <x:v>840</x:v>
      </x:c>
    </x:row>
    <x:row r="88" ht="25" customHeight="1">
      <x:c r="A88" s="3" t="str">
        <x:v>C</x:v>
      </x:c>
      <x:c r="B88" s="6" t="str">
        <x:v>prior</x:v>
      </x:c>
      <x:c r="C88" s="16" t="n">
        <x:v>46109.5</x:v>
      </x:c>
      <x:c r="D88" s="16" t="n">
        <x:v>46115.5</x:v>
      </x:c>
      <x:c r="E88" s="6" t="n">
        <x:v>720</x:v>
      </x:c>
      <x:c r="F88" s="15" t="n">
        <x:v>2865.6</x:v>
      </x:c>
      <x:c r="G88" s="17" t="n">
        <x:v>814.8</x:v>
      </x:c>
      <x:c r="H88" s="6" t="n">
        <x:v>840</x:v>
      </x:c>
    </x:row>
    <x:row r="89" ht="25" customHeight="1">
      <x:c r="A89" s="3" t="str">
        <x:v>C</x:v>
      </x:c>
      <x:c r="B89" s="6" t="str">
        <x:v>prior</x:v>
      </x:c>
      <x:c r="C89" s="16" t="n">
        <x:v>46116.5</x:v>
      </x:c>
      <x:c r="D89" s="16" t="n">
        <x:v>46122.5</x:v>
      </x:c>
      <x:c r="E89" s="6" t="n">
        <x:v>720</x:v>
      </x:c>
      <x:c r="F89" s="15" t="n">
        <x:v>2865.6</x:v>
      </x:c>
      <x:c r="G89" s="17" t="n">
        <x:v>814.8</x:v>
      </x:c>
      <x:c r="H89" s="6" t="n">
        <x:v>840</x:v>
      </x:c>
    </x:row>
    <x:row r="90" ht="25" customHeight="1">
      <x:c r="A90" s="3" t="str">
        <x:v>C</x:v>
      </x:c>
      <x:c r="B90" s="6" t="str">
        <x:v>prior</x:v>
      </x:c>
      <x:c r="C90" s="16" t="n">
        <x:v>46123.5</x:v>
      </x:c>
      <x:c r="D90" s="16" t="n">
        <x:v>46129.5</x:v>
      </x:c>
      <x:c r="E90" s="6" t="n">
        <x:v>720</x:v>
      </x:c>
      <x:c r="F90" s="15" t="n">
        <x:v>2865.6</x:v>
      </x:c>
      <x:c r="G90" s="17" t="n">
        <x:v>814.8</x:v>
      </x:c>
      <x:c r="H90" s="6" t="n">
        <x:v>840</x:v>
      </x:c>
    </x:row>
    <x:row r="91" ht="25" customHeight="1">
      <x:c r="A91" s="3" t="str">
        <x:v>C</x:v>
      </x:c>
      <x:c r="B91" s="6" t="str">
        <x:v>prior</x:v>
      </x:c>
      <x:c r="C91" s="16" t="n">
        <x:v>46130.5</x:v>
      </x:c>
      <x:c r="D91" s="16" t="n">
        <x:v>46136.5</x:v>
      </x:c>
      <x:c r="E91" s="6" t="n">
        <x:v>720</x:v>
      </x:c>
      <x:c r="F91" s="15" t="n">
        <x:v>2865.6</x:v>
      </x:c>
      <x:c r="G91" s="17" t="n">
        <x:v>814.8</x:v>
      </x:c>
      <x:c r="H91" s="6" t="n">
        <x:v>840</x:v>
      </x:c>
    </x:row>
    <x:row r="92" ht="25" customHeight="1">
      <x:c r="A92" s="3" t="str">
        <x:v>C</x:v>
      </x:c>
      <x:c r="B92" s="6" t="str">
        <x:v>prior</x:v>
      </x:c>
      <x:c r="C92" s="16" t="n">
        <x:v>46137.5</x:v>
      </x:c>
      <x:c r="D92" s="16" t="n">
        <x:v>46143.5</x:v>
      </x:c>
      <x:c r="E92" s="6" t="n">
        <x:v>720</x:v>
      </x:c>
      <x:c r="F92" s="15" t="n">
        <x:v>2865.6</x:v>
      </x:c>
      <x:c r="G92" s="17" t="n">
        <x:v>814.8</x:v>
      </x:c>
      <x:c r="H92" s="6" t="n">
        <x:v>840</x:v>
      </x:c>
    </x:row>
    <x:row r="93" ht="25" customHeight="1">
      <x:c r="A93" s="3" t="str">
        <x:v>C</x:v>
      </x:c>
      <x:c r="B93" s="6" t="str">
        <x:v>prior</x:v>
      </x:c>
      <x:c r="C93" s="16" t="n">
        <x:v>46144.5</x:v>
      </x:c>
      <x:c r="D93" s="16" t="n">
        <x:v>46150.5</x:v>
      </x:c>
      <x:c r="E93" s="6" t="n">
        <x:v>720</x:v>
      </x:c>
      <x:c r="F93" s="15" t="n">
        <x:v>2865.6</x:v>
      </x:c>
      <x:c r="G93" s="17" t="n">
        <x:v>814.8</x:v>
      </x:c>
      <x:c r="H93" s="6" t="n">
        <x:v>840</x:v>
      </x:c>
    </x:row>
    <x:row r="94" ht="25" customHeight="1">
      <x:c r="A94" s="3" t="str">
        <x:v>C</x:v>
      </x:c>
      <x:c r="B94" s="6" t="str">
        <x:v>prior</x:v>
      </x:c>
      <x:c r="C94" s="16" t="n">
        <x:v>46151.5</x:v>
      </x:c>
      <x:c r="D94" s="16" t="n">
        <x:v>46157.5</x:v>
      </x:c>
      <x:c r="E94" s="6" t="n">
        <x:v>720</x:v>
      </x:c>
      <x:c r="F94" s="15" t="n">
        <x:v>2865.6</x:v>
      </x:c>
      <x:c r="G94" s="17" t="n">
        <x:v>814.8</x:v>
      </x:c>
      <x:c r="H94" s="6" t="n">
        <x:v>840</x:v>
      </x:c>
    </x:row>
    <x:row r="95" ht="25" customHeight="1">
      <x:c r="A95" s="3" t="str">
        <x:v>C</x:v>
      </x:c>
      <x:c r="B95" s="6" t="str">
        <x:v>prior</x:v>
      </x:c>
      <x:c r="C95" s="16" t="n">
        <x:v>46158.5</x:v>
      </x:c>
      <x:c r="D95" s="16" t="n">
        <x:v>46164.5</x:v>
      </x:c>
      <x:c r="E95" s="6" t="n">
        <x:v>720</x:v>
      </x:c>
      <x:c r="F95" s="15" t="n">
        <x:v>2865.6</x:v>
      </x:c>
      <x:c r="G95" s="17" t="n">
        <x:v>814.8</x:v>
      </x:c>
      <x:c r="H95" s="6" t="n">
        <x:v>840</x:v>
      </x:c>
    </x:row>
    <x:row r="96" ht="25" customHeight="1">
      <x:c r="A96" s="3" t="str">
        <x:v>C</x:v>
      </x:c>
      <x:c r="B96" s="6" t="str">
        <x:v>prior</x:v>
      </x:c>
      <x:c r="C96" s="16" t="n">
        <x:v>46165.5</x:v>
      </x:c>
      <x:c r="D96" s="16" t="n">
        <x:v>46171.5</x:v>
      </x:c>
      <x:c r="E96" s="6" t="n">
        <x:v>720</x:v>
      </x:c>
      <x:c r="F96" s="15" t="n">
        <x:v>2865.6</x:v>
      </x:c>
      <x:c r="G96" s="17" t="n">
        <x:v>814.8</x:v>
      </x:c>
      <x:c r="H96" s="6" t="n">
        <x:v>840</x:v>
      </x:c>
    </x:row>
    <x:row r="97" ht="25" customHeight="1">
      <x:c r="A97" s="3" t="str">
        <x:v>C</x:v>
      </x:c>
      <x:c r="B97" s="6" t="str">
        <x:v>prior</x:v>
      </x:c>
      <x:c r="C97" s="16" t="n">
        <x:v>46172.5</x:v>
      </x:c>
      <x:c r="D97" s="16" t="n">
        <x:v>46178.5</x:v>
      </x:c>
      <x:c r="E97" s="6" t="n">
        <x:v>720</x:v>
      </x:c>
      <x:c r="F97" s="15" t="n">
        <x:v>2865.6</x:v>
      </x:c>
      <x:c r="G97" s="17" t="n">
        <x:v>814.8</x:v>
      </x:c>
      <x:c r="H97" s="6" t="n">
        <x:v>840</x:v>
      </x:c>
    </x:row>
    <x:row r="98" ht="25" customHeight="1">
      <x:c r="A98" s="3" t="str">
        <x:v>C</x:v>
      </x:c>
      <x:c r="B98" s="6" t="str">
        <x:v>current</x:v>
      </x:c>
      <x:c r="C98" s="16" t="n">
        <x:v>46179.5</x:v>
      </x:c>
      <x:c r="D98" s="16" t="n">
        <x:v>46185.5</x:v>
      </x:c>
      <x:c r="E98" s="6" t="n">
        <x:v>720</x:v>
      </x:c>
      <x:c r="F98" s="15" t="n">
        <x:v>2808</x:v>
      </x:c>
      <x:c r="G98" s="17" t="n">
        <x:v>776</x:v>
      </x:c>
      <x:c r="H98" s="6" t="n">
        <x:v>800</x:v>
      </x:c>
    </x:row>
    <x:row r="99" ht="25" customHeight="1">
      <x:c r="A99" s="3" t="str">
        <x:v>C</x:v>
      </x:c>
      <x:c r="B99" s="6" t="str">
        <x:v>current</x:v>
      </x:c>
      <x:c r="C99" s="16" t="n">
        <x:v>46186.5</x:v>
      </x:c>
      <x:c r="D99" s="16" t="n">
        <x:v>46192.5</x:v>
      </x:c>
      <x:c r="E99" s="6" t="n">
        <x:v>730</x:v>
      </x:c>
      <x:c r="F99" s="15" t="n">
        <x:v>2847</x:v>
      </x:c>
      <x:c r="G99" s="17" t="n">
        <x:v>776</x:v>
      </x:c>
      <x:c r="H99" s="6" t="n">
        <x:v>800</x:v>
      </x:c>
    </x:row>
    <x:row r="100" ht="25" customHeight="1">
      <x:c r="A100" s="3" t="str">
        <x:v>C</x:v>
      </x:c>
      <x:c r="B100" s="6" t="str">
        <x:v>current</x:v>
      </x:c>
      <x:c r="C100" s="16" t="n">
        <x:v>46193.5</x:v>
      </x:c>
      <x:c r="D100" s="16" t="n">
        <x:v>46199.5</x:v>
      </x:c>
      <x:c r="E100" s="6" t="n">
        <x:v>710</x:v>
      </x:c>
      <x:c r="F100" s="15" t="n">
        <x:v>2769</x:v>
      </x:c>
      <x:c r="G100" s="17" t="n">
        <x:v>776</x:v>
      </x:c>
      <x:c r="H100" s="6" t="n">
        <x:v>800</x:v>
      </x:c>
    </x:row>
    <x:row r="101" ht="25" customHeight="1">
      <x:c r="A101" s="3" t="str">
        <x:v>C</x:v>
      </x:c>
      <x:c r="B101" s="6" t="str">
        <x:v>current</x:v>
      </x:c>
      <x:c r="C101" s="16" t="n">
        <x:v>46200.5</x:v>
      </x:c>
      <x:c r="D101" s="16" t="n">
        <x:v>46206.5</x:v>
      </x:c>
      <x:c r="E101" s="6" t="n">
        <x:v>720</x:v>
      </x:c>
      <x:c r="F101" s="15" t="n">
        <x:v>2808</x:v>
      </x:c>
      <x:c r="G101" s="17" t="n">
        <x:v>776</x:v>
      </x:c>
      <x:c r="H101" s="6" t="n">
        <x:v>800</x:v>
      </x:c>
    </x:row>
    <x:row r="102" ht="25" customHeight="1">
      <x:c r="A102" s="3" t="str">
        <x:v>C</x:v>
      </x:c>
      <x:c r="B102" s="6" t="str">
        <x:v>current</x:v>
      </x:c>
      <x:c r="C102" s="16" t="n">
        <x:v>46207.5</x:v>
      </x:c>
      <x:c r="D102" s="16" t="n">
        <x:v>46213.5</x:v>
      </x:c>
      <x:c r="E102" s="6" t="n">
        <x:v>650</x:v>
      </x:c>
      <x:c r="F102" s="15" t="n">
        <x:v>2535</x:v>
      </x:c>
      <x:c r="G102" s="17" t="n">
        <x:v>736</x:v>
      </x:c>
      <x:c r="H102" s="6" t="n">
        <x:v>800</x:v>
      </x:c>
    </x:row>
    <x:row r="103" ht="25" customHeight="1">
      <x:c r="A103" s="3" t="str">
        <x:v>C</x:v>
      </x:c>
      <x:c r="B103" s="6" t="str">
        <x:v>current</x:v>
      </x:c>
      <x:c r="C103" s="16" t="n">
        <x:v>46214.5</x:v>
      </x:c>
      <x:c r="D103" s="16" t="n">
        <x:v>46220.5</x:v>
      </x:c>
      <x:c r="E103" s="6" t="n">
        <x:v>590</x:v>
      </x:c>
      <x:c r="F103" s="15" t="n">
        <x:v>2301</x:v>
      </x:c>
      <x:c r="G103" s="17" t="n">
        <x:v>686.4</x:v>
      </x:c>
      <x:c r="H103" s="6" t="n">
        <x:v>780</x:v>
      </x:c>
    </x:row>
    <x:row r="104" ht="25" customHeight="1">
      <x:c r="A104" s="3" t="str">
        <x:v>C</x:v>
      </x:c>
      <x:c r="B104" s="6" t="str">
        <x:v>current</x:v>
      </x:c>
      <x:c r="C104" s="16" t="n">
        <x:v>46221.5</x:v>
      </x:c>
      <x:c r="D104" s="16" t="n">
        <x:v>46227.5</x:v>
      </x:c>
      <x:c r="E104" s="6" t="n">
        <x:v>500</x:v>
      </x:c>
      <x:c r="F104" s="15" t="n">
        <x:v>1950</x:v>
      </x:c>
      <x:c r="G104" s="17" t="n">
        <x:v>631.8</x:v>
      </x:c>
      <x:c r="H104" s="6" t="n">
        <x:v>780</x:v>
      </x:c>
    </x:row>
    <x:row r="105" ht="25" customHeight="1">
      <x:c r="A105" s="3" t="str">
        <x:v>C</x:v>
      </x:c>
      <x:c r="B105" s="6" t="str">
        <x:v>current</x:v>
      </x:c>
      <x:c r="C105" s="16" t="n">
        <x:v>46228.5</x:v>
      </x:c>
      <x:c r="D105" s="16" t="n">
        <x:v>46234.5</x:v>
      </x:c>
      <x:c r="E105" s="6" t="n">
        <x:v>430</x:v>
      </x:c>
      <x:c r="F105" s="15" t="n">
        <x:v>1677</x:v>
      </x:c>
      <x:c r="G105" s="17" t="n">
        <x:v>585</x:v>
      </x:c>
      <x:c r="H105" s="6" t="n">
        <x:v>780</x:v>
      </x:c>
    </x:row>
    <x:row r="106" ht="25" customHeight="1">
      <x:c r="A106" s="3" t="str">
        <x:v>C</x:v>
      </x:c>
      <x:c r="B106" s="6" t="str">
        <x:v>current</x:v>
      </x:c>
      <x:c r="C106" s="16" t="n">
        <x:v>46235.5</x:v>
      </x:c>
      <x:c r="D106" s="16" t="n">
        <x:v>46241.5</x:v>
      </x:c>
      <x:c r="E106" s="6" t="n">
        <x:v>370</x:v>
      </x:c>
      <x:c r="F106" s="15" t="n">
        <x:v>1443</x:v>
      </x:c>
      <x:c r="G106" s="17" t="n">
        <x:v>532</x:v>
      </x:c>
      <x:c r="H106" s="6" t="n">
        <x:v>760</x:v>
      </x:c>
    </x:row>
    <x:row r="107" ht="25" customHeight="1">
      <x:c r="A107" s="3" t="str">
        <x:v>C</x:v>
      </x:c>
      <x:c r="B107" s="6" t="str">
        <x:v>current</x:v>
      </x:c>
      <x:c r="C107" s="16" t="n">
        <x:v>46242.5</x:v>
      </x:c>
      <x:c r="D107" s="16" t="n">
        <x:v>46248.5</x:v>
      </x:c>
      <x:c r="E107" s="6" t="n">
        <x:v>290</x:v>
      </x:c>
      <x:c r="F107" s="15" t="n">
        <x:v>1131</x:v>
      </x:c>
      <x:c r="G107" s="17" t="n">
        <x:v>471.2</x:v>
      </x:c>
      <x:c r="H107" s="6" t="n">
        <x:v>760</x:v>
      </x:c>
    </x:row>
    <x:row r="108" ht="25" customHeight="1">
      <x:c r="A108" s="3" t="str">
        <x:v>C</x:v>
      </x:c>
      <x:c r="B108" s="6" t="str">
        <x:v>current</x:v>
      </x:c>
      <x:c r="C108" s="16" t="n">
        <x:v>46249.5</x:v>
      </x:c>
      <x:c r="D108" s="16" t="n">
        <x:v>46255.5</x:v>
      </x:c>
      <x:c r="E108" s="6" t="n">
        <x:v>220</x:v>
      </x:c>
      <x:c r="F108" s="15" t="n">
        <x:v>858</x:v>
      </x:c>
      <x:c r="G108" s="17" t="n">
        <x:v>408.8</x:v>
      </x:c>
      <x:c r="H108" s="6" t="n">
        <x:v>730</x:v>
      </x:c>
    </x:row>
    <x:row r="109" ht="25" customHeight="1">
      <x:c r="A109" s="3" t="str">
        <x:v>C</x:v>
      </x:c>
      <x:c r="B109" s="6" t="str">
        <x:v>current</x:v>
      </x:c>
      <x:c r="C109" s="16" t="n">
        <x:v>46256.5</x:v>
      </x:c>
      <x:c r="D109" s="16" t="n">
        <x:v>46262.5</x:v>
      </x:c>
      <x:c r="E109" s="6" t="n">
        <x:v>170</x:v>
      </x:c>
      <x:c r="F109" s="15" t="n">
        <x:v>663</x:v>
      </x:c>
      <x:c r="G109" s="17" t="n">
        <x:v>340.8</x:v>
      </x:c>
      <x:c r="H109" s="6" t="n">
        <x:v>710</x:v>
      </x:c>
    </x:row>
    <x:row r="110" ht="25" customHeight="1">
      <x:c r="A110" s="3" t="str">
        <x:v>C</x:v>
      </x:c>
      <x:c r="B110" s="6" t="str">
        <x:v>current</x:v>
      </x:c>
      <x:c r="C110" s="16" t="n">
        <x:v>46263.5</x:v>
      </x:c>
      <x:c r="D110" s="16" t="n">
        <x:v>46269.5</x:v>
      </x:c>
      <x:c r="E110" s="6" t="n">
        <x:v>140</x:v>
      </x:c>
      <x:c r="F110" s="15" t="n">
        <x:v>546</x:v>
      </x:c>
      <x:c r="G110" s="17" t="n">
        <x:v>304</x:v>
      </x:c>
      <x:c r="H110" s="6" t="n">
        <x:v>700</x:v>
      </x:c>
    </x:row>
    <x:row r="111" ht="25" customHeight="1">
      <x:c r="A111" s="3"/>
      <x:c r="B111" s="6"/>
      <x:c r="C111" s="6"/>
      <x:c r="D111" s="6"/>
      <x:c r="E111" s="6"/>
      <x:c r="F111" s="6"/>
      <x:c r="G111" s="6"/>
      <x:c r="H111" s="6"/>
    </x:row>
    <x:row r="112" ht="25" customHeight="1">
      <x:c r="A112" s="8" t="str">
        <x:v>Switching: Card (Identified), Continuous Panel retained, Buy In-Store only; separate 26-week comparison.</x:v>
      </x:c>
      <x:c r="B112" s="6"/>
      <x:c r="C112" s="6"/>
      <x:c r="D112" s="6"/>
      <x:c r="E112" s="6"/>
      <x:c r="F112" s="6"/>
      <x:c r="G112" s="6"/>
      <x:c r="H112" s="6"/>
    </x:row>
    <x:row r="113" ht="25" customHeight="1">
      <x:c r="A113" s="3"/>
      <x:c r="B113" s="6"/>
      <x:c r="C113" s="6"/>
      <x:c r="D113" s="6"/>
      <x:c r="E113" s="6"/>
      <x:c r="F113" s="6"/>
      <x:c r="G113" s="6"/>
      <x:c r="H113" s="6"/>
    </x:row>
    <x:row r="114" ht="48" customHeight="1">
      <x:c r="A114" s="18" t="str">
        <x:v>Native Switching value (USD)</x:v>
      </x:c>
      <x:c r="B114" s="14" t="str">
        <x:v>Group A</x:v>
      </x:c>
      <x:c r="C114" s="14" t="str">
        <x:v>Group B</x:v>
      </x:c>
      <x:c r="D114" s="14" t="str">
        <x:v>Group C</x:v>
      </x:c>
      <x:c r="E114" s="14" t="str"/>
      <x:c r="F114" s="6"/>
      <x:c r="G114" s="6"/>
      <x:c r="H114" s="6"/>
    </x:row>
    <x:row r="115" ht="48" customHeight="1">
      <x:c r="A115" s="19" t="str">
        <x:v>Prior Sales Value</x:v>
      </x:c>
      <x:c r="B115" s="15" t="n">
        <x:v>40000</x:v>
      </x:c>
      <x:c r="C115" s="15" t="n">
        <x:v>52000</x:v>
      </x:c>
      <x:c r="D115" s="15" t="n">
        <x:v>24000</x:v>
      </x:c>
      <x:c r="E115" s="6"/>
      <x:c r="F115" s="6"/>
      <x:c r="G115" s="6"/>
      <x:c r="H115" s="6"/>
    </x:row>
    <x:row r="116" ht="48" customHeight="1">
      <x:c r="A116" s="19" t="str">
        <x:v>Current Sales Value</x:v>
      </x:c>
      <x:c r="B116" s="15" t="n">
        <x:v>35200</x:v>
      </x:c>
      <x:c r="C116" s="15" t="n">
        <x:v>50960</x:v>
      </x:c>
      <x:c r="D116" s="15" t="n">
        <x:v>18240</x:v>
      </x:c>
      <x:c r="E116" s="6"/>
      <x:c r="F116" s="6"/>
      <x:c r="G116" s="6"/>
      <x:c r="H116" s="6"/>
    </x:row>
    <x:row r="117" ht="48" customHeight="1">
      <x:c r="A117" s="19" t="str">
        <x:v>Category new / lapsed net</x:v>
      </x:c>
      <x:c r="B117" s="15" t="n">
        <x:v>-400</x:v>
      </x:c>
      <x:c r="C117" s="15" t="n">
        <x:v>-520</x:v>
      </x:c>
      <x:c r="D117" s="15" t="n">
        <x:v>-720</x:v>
      </x:c>
      <x:c r="E117" s="6"/>
      <x:c r="F117" s="6"/>
      <x:c r="G117" s="6"/>
      <x:c r="H117" s="6"/>
    </x:row>
    <x:row r="118" ht="48" customHeight="1">
      <x:c r="A118" s="19" t="str">
        <x:v>Category expansion / contraction net</x:v>
      </x:c>
      <x:c r="B118" s="15" t="n">
        <x:v>-800</x:v>
      </x:c>
      <x:c r="C118" s="15" t="n">
        <x:v>-520</x:v>
      </x:c>
      <x:c r="D118" s="15" t="n">
        <x:v>-3840</x:v>
      </x:c>
      <x:c r="E118" s="6"/>
      <x:c r="F118" s="6"/>
      <x:c r="G118" s="6"/>
      <x:c r="H118" s="6"/>
    </x:row>
    <x:row r="119" ht="48" customHeight="1">
      <x:c r="A119" s="19" t="str">
        <x:v>Group Switching net</x:v>
      </x:c>
      <x:c r="B119" s="15" t="n">
        <x:v>-3600</x:v>
      </x:c>
      <x:c r="C119" s="15" t="n">
        <x:v>0</x:v>
      </x:c>
      <x:c r="D119" s="15" t="n">
        <x:v>-1200</x:v>
      </x:c>
      <x:c r="E119" s="6"/>
      <x:c r="F119" s="6"/>
      <x:c r="G119" s="6"/>
      <x:c r="H119" s="6"/>
    </x:row>
    <x:row r="120" ht="48" customHeight="1">
      <x:c r="A120" s="19" t="str">
        <x:v>Brand Meridian detail net</x:v>
      </x:c>
      <x:c r="B120" s="15" t="n">
        <x:v>-2800</x:v>
      </x:c>
      <x:c r="C120" s="15" t="n">
        <x:v>-520</x:v>
      </x:c>
      <x:c r="D120" s="15" t="n">
        <x:v>-480</x:v>
      </x:c>
      <x:c r="E120" s="6"/>
      <x:c r="F120" s="6"/>
      <x:c r="G120" s="6"/>
      <x:c r="H120" s="6"/>
    </x:row>
    <x:row r="121" ht="48" customHeight="1">
      <x:c r="A121" s="19" t="str">
        <x:v>Remaining category detail net</x:v>
      </x:c>
      <x:c r="B121" s="15" t="n">
        <x:v>-800</x:v>
      </x:c>
      <x:c r="C121" s="15" t="n">
        <x:v>520</x:v>
      </x:c>
      <x:c r="D121" s="15" t="n">
        <x:v>-720</x:v>
      </x:c>
      <x:c r="E121" s="6"/>
      <x:c r="F121" s="6"/>
      <x:c r="G121" s="6"/>
      <x:c r="H121" s="6"/>
    </x:row>
    <x:row r="122" ht="25" customHeight="1">
      <x:c r="A122" s="3"/>
      <x:c r="B122" s="6"/>
      <x:c r="C122" s="6"/>
      <x:c r="D122" s="6"/>
      <x:c r="E122" s="6"/>
      <x:c r="F122" s="6"/>
      <x:c r="G122" s="6"/>
      <x:c r="H122" s="6"/>
    </x:row>
    <x:row r="123" ht="25" customHeight="1">
      <x:c r="A123" s="8" t="str">
        <x:v>AP: uploaded custom store groups, all available basket channels. This workflow cannot combine them with basket filters.</x:v>
      </x:c>
      <x:c r="B123" s="6"/>
      <x:c r="C123" s="6"/>
      <x:c r="D123" s="6"/>
      <x:c r="E123" s="6"/>
      <x:c r="F123" s="6"/>
      <x:c r="G123" s="6"/>
      <x:c r="H123" s="6"/>
    </x:row>
    <x:row r="124" ht="25" customHeight="1">
      <x:c r="A124" s="3"/>
      <x:c r="B124" s="6"/>
      <x:c r="C124" s="6"/>
      <x:c r="D124" s="6"/>
      <x:c r="E124" s="6"/>
      <x:c r="F124" s="6"/>
      <x:c r="G124" s="6"/>
      <x:c r="H124" s="6"/>
    </x:row>
    <x:row r="125" ht="32" customHeight="1">
      <x:c r="A125" s="13" t="str">
        <x:v>Group</x:v>
      </x:c>
      <x:c r="B125" s="14" t="str">
        <x:v>Pack</x:v>
      </x:c>
      <x:c r="C125" s="14" t="str">
        <x:v>Composite Score</x:v>
      </x:c>
      <x:c r="D125" s="14" t="str">
        <x:v>Loyal Sales share</x:v>
      </x:c>
      <x:c r="E125" s="14" t="str">
        <x:v>Exclusivity count</x:v>
      </x:c>
      <x:c r="F125" s="14" t="str">
        <x:v>Category Repeaters</x:v>
      </x:c>
      <x:c r="G125" s="14" t="str"/>
      <x:c r="H125" s="14" t="str"/>
    </x:row>
    <x:row r="126" ht="25" customHeight="1">
      <x:c r="A126" s="3" t="str">
        <x:v>A</x:v>
      </x:c>
      <x:c r="B126" s="6" t="str">
        <x:v>S1 / Original 6-pack</x:v>
      </x:c>
      <x:c r="C126" s="20" t="n">
        <x:v>0.85</x:v>
      </x:c>
      <x:c r="D126" s="21" t="n">
        <x:v>0.6</x:v>
      </x:c>
      <x:c r="E126" s="6" t="n">
        <x:v>115</x:v>
      </x:c>
      <x:c r="F126" s="6" t="n">
        <x:v>2300</x:v>
      </x:c>
      <x:c r="G126" s="6"/>
      <x:c r="H126" s="6"/>
    </x:row>
    <x:row r="127" ht="25" customHeight="1">
      <x:c r="A127" s="3" t="str">
        <x:v>A</x:v>
      </x:c>
      <x:c r="B127" s="6" t="str">
        <x:v>S2 / Cocoa 6-pack</x:v>
      </x:c>
      <x:c r="C127" s="20" t="n">
        <x:v>0.76</x:v>
      </x:c>
      <x:c r="D127" s="21" t="n">
        <x:v>0.56</x:v>
      </x:c>
      <x:c r="E127" s="6" t="n">
        <x:v>72</x:v>
      </x:c>
      <x:c r="F127" s="6" t="n">
        <x:v>1800</x:v>
      </x:c>
      <x:c r="G127" s="6"/>
      <x:c r="H127" s="6"/>
    </x:row>
    <x:row r="128" ht="25" customHeight="1">
      <x:c r="A128" s="3" t="str">
        <x:v>A</x:v>
      </x:c>
      <x:c r="B128" s="6" t="str">
        <x:v>S3 / Variety 12-pack</x:v>
      </x:c>
      <x:c r="C128" s="20" t="n">
        <x:v>0.68</x:v>
      </x:c>
      <x:c r="D128" s="21" t="n">
        <x:v>0.53</x:v>
      </x:c>
      <x:c r="E128" s="6" t="n">
        <x:v>42</x:v>
      </x:c>
      <x:c r="F128" s="6" t="n">
        <x:v>1400</x:v>
      </x:c>
      <x:c r="G128" s="6"/>
      <x:c r="H128" s="6"/>
    </x:row>
    <x:row r="129" ht="25" customHeight="1">
      <x:c r="A129" s="3" t="str">
        <x:v>A</x:v>
      </x:c>
      <x:c r="B129" s="6" t="str">
        <x:v>S4 / Fruit 6-pack</x:v>
      </x:c>
      <x:c r="C129" s="20" t="n">
        <x:v>0.59</x:v>
      </x:c>
      <x:c r="D129" s="21" t="n">
        <x:v>0.44</x:v>
      </x:c>
      <x:c r="E129" s="6" t="n">
        <x:v>22</x:v>
      </x:c>
      <x:c r="F129" s="6" t="n">
        <x:v>1100</x:v>
      </x:c>
      <x:c r="G129" s="6"/>
      <x:c r="H129" s="6"/>
    </x:row>
    <x:row r="130" ht="25" customHeight="1">
      <x:c r="A130" s="3" t="str">
        <x:v>A</x:v>
      </x:c>
      <x:c r="B130" s="6" t="str">
        <x:v>S5 / Value 18-pack</x:v>
      </x:c>
      <x:c r="C130" s="20" t="n">
        <x:v>0.38</x:v>
      </x:c>
      <x:c r="D130" s="21" t="n">
        <x:v>0.33</x:v>
      </x:c>
      <x:c r="E130" s="6" t="n">
        <x:v>7</x:v>
      </x:c>
      <x:c r="F130" s="6" t="n">
        <x:v>700</x:v>
      </x:c>
      <x:c r="G130" s="6"/>
      <x:c r="H130" s="6"/>
    </x:row>
    <x:row r="131" ht="25" customHeight="1">
      <x:c r="A131" s="3" t="str">
        <x:v>A</x:v>
      </x:c>
      <x:c r="B131" s="6" t="str">
        <x:v>S6 / Classic 8-pack</x:v>
      </x:c>
      <x:c r="C131" s="20" t="n">
        <x:v>0.47</x:v>
      </x:c>
      <x:c r="D131" s="21" t="n">
        <x:v>0.35</x:v>
      </x:c>
      <x:c r="E131" s="6" t="n">
        <x:v>20</x:v>
      </x:c>
      <x:c r="F131" s="6" t="n">
        <x:v>1000</x:v>
      </x:c>
      <x:c r="G131" s="6"/>
      <x:c r="H131" s="6"/>
    </x:row>
    <x:row r="132" ht="25" customHeight="1">
      <x:c r="A132" s="3" t="str">
        <x:v>B</x:v>
      </x:c>
      <x:c r="B132" s="6" t="str">
        <x:v>S1 / Original 6-pack</x:v>
      </x:c>
      <x:c r="C132" s="20" t="n">
        <x:v>0.82</x:v>
      </x:c>
      <x:c r="D132" s="21" t="n">
        <x:v>0.62</x:v>
      </x:c>
      <x:c r="E132" s="6" t="n">
        <x:v>110</x:v>
      </x:c>
      <x:c r="F132" s="6" t="n">
        <x:v>2200</x:v>
      </x:c>
      <x:c r="G132" s="6"/>
      <x:c r="H132" s="6"/>
    </x:row>
    <x:row r="133" ht="25" customHeight="1">
      <x:c r="A133" s="3" t="str">
        <x:v>B</x:v>
      </x:c>
      <x:c r="B133" s="6" t="str">
        <x:v>S2 / Cocoa 6-pack</x:v>
      </x:c>
      <x:c r="C133" s="20" t="n">
        <x:v>0.68</x:v>
      </x:c>
      <x:c r="D133" s="21" t="n">
        <x:v>0.56</x:v>
      </x:c>
      <x:c r="E133" s="6" t="n">
        <x:v>68</x:v>
      </x:c>
      <x:c r="F133" s="6" t="n">
        <x:v>1700</x:v>
      </x:c>
      <x:c r="G133" s="6"/>
      <x:c r="H133" s="6"/>
    </x:row>
    <x:row r="134" ht="25" customHeight="1">
      <x:c r="A134" s="3" t="str">
        <x:v>B</x:v>
      </x:c>
      <x:c r="B134" s="6" t="str">
        <x:v>S3 / Variety 12-pack</x:v>
      </x:c>
      <x:c r="C134" s="20" t="n">
        <x:v>0.74</x:v>
      </x:c>
      <x:c r="D134" s="21" t="n">
        <x:v>0.63</x:v>
      </x:c>
      <x:c r="E134" s="6" t="n">
        <x:v>90</x:v>
      </x:c>
      <x:c r="F134" s="6" t="n">
        <x:v>1800</x:v>
      </x:c>
      <x:c r="G134" s="6"/>
      <x:c r="H134" s="6"/>
    </x:row>
    <x:row r="135" ht="25" customHeight="1">
      <x:c r="A135" s="3" t="str">
        <x:v>B</x:v>
      </x:c>
      <x:c r="B135" s="6" t="str">
        <x:v>S4 / Fruit 6-pack</x:v>
      </x:c>
      <x:c r="C135" s="20" t="n">
        <x:v>0.52</x:v>
      </x:c>
      <x:c r="D135" s="21" t="n">
        <x:v>0.45</x:v>
      </x:c>
      <x:c r="E135" s="6" t="n">
        <x:v>20</x:v>
      </x:c>
      <x:c r="F135" s="6" t="n">
        <x:v>1000</x:v>
      </x:c>
      <x:c r="G135" s="6"/>
      <x:c r="H135" s="6"/>
    </x:row>
    <x:row r="136" ht="25" customHeight="1">
      <x:c r="A136" s="3" t="str">
        <x:v>B</x:v>
      </x:c>
      <x:c r="B136" s="6" t="str">
        <x:v>S5 / Value 18-pack</x:v>
      </x:c>
      <x:c r="C136" s="20" t="n">
        <x:v>0.61</x:v>
      </x:c>
      <x:c r="D136" s="21" t="n">
        <x:v>0.54</x:v>
      </x:c>
      <x:c r="E136" s="6" t="n">
        <x:v>80</x:v>
      </x:c>
      <x:c r="F136" s="6" t="n">
        <x:v>2000</x:v>
      </x:c>
      <x:c r="G136" s="6"/>
      <x:c r="H136" s="6"/>
    </x:row>
    <x:row r="137" ht="25" customHeight="1">
      <x:c r="A137" s="3" t="str">
        <x:v>B</x:v>
      </x:c>
      <x:c r="B137" s="6" t="str">
        <x:v>S6 / Classic 8-pack</x:v>
      </x:c>
      <x:c r="C137" s="20" t="n">
        <x:v>0.78</x:v>
      </x:c>
      <x:c r="D137" s="21" t="n">
        <x:v>0.68</x:v>
      </x:c>
      <x:c r="E137" s="6" t="n">
        <x:v>120</x:v>
      </x:c>
      <x:c r="F137" s="6" t="n">
        <x:v>1500</x:v>
      </x:c>
      <x:c r="G137" s="6"/>
      <x:c r="H137" s="6"/>
    </x:row>
    <x:row r="138" ht="25" customHeight="1">
      <x:c r="A138" s="3" t="str">
        <x:v>C</x:v>
      </x:c>
      <x:c r="B138" s="6" t="str">
        <x:v>S1 / Original 6-pack</x:v>
      </x:c>
      <x:c r="C138" s="20" t="n">
        <x:v>0.81</x:v>
      </x:c>
      <x:c r="D138" s="21" t="n">
        <x:v>0.58</x:v>
      </x:c>
      <x:c r="E138" s="6" t="n">
        <x:v>80</x:v>
      </x:c>
      <x:c r="F138" s="6" t="n">
        <x:v>1600</x:v>
      </x:c>
      <x:c r="G138" s="6"/>
      <x:c r="H138" s="6"/>
    </x:row>
    <x:row r="139" ht="25" customHeight="1">
      <x:c r="A139" s="3" t="str">
        <x:v>C</x:v>
      </x:c>
      <x:c r="B139" s="6" t="str">
        <x:v>S2 / Cocoa 6-pack</x:v>
      </x:c>
      <x:c r="C139" s="20" t="n">
        <x:v>0.73</x:v>
      </x:c>
      <x:c r="D139" s="21" t="n">
        <x:v>0.54</x:v>
      </x:c>
      <x:c r="E139" s="6" t="n">
        <x:v>56</x:v>
      </x:c>
      <x:c r="F139" s="6" t="n">
        <x:v>1400</x:v>
      </x:c>
      <x:c r="G139" s="6"/>
      <x:c r="H139" s="6"/>
    </x:row>
    <x:row r="140" ht="25" customHeight="1">
      <x:c r="A140" s="3" t="str">
        <x:v>C</x:v>
      </x:c>
      <x:c r="B140" s="6" t="str">
        <x:v>S3 / Variety 12-pack</x:v>
      </x:c>
      <x:c r="C140" s="20" t="n">
        <x:v>0.64</x:v>
      </x:c>
      <x:c r="D140" s="21" t="n">
        <x:v>0.56</x:v>
      </x:c>
      <x:c r="E140" s="6" t="n">
        <x:v>30</x:v>
      </x:c>
      <x:c r="F140" s="6" t="n">
        <x:v>1000</x:v>
      </x:c>
      <x:c r="G140" s="6"/>
      <x:c r="H140" s="6"/>
    </x:row>
    <x:row r="141" ht="25" customHeight="1">
      <x:c r="A141" s="3" t="str">
        <x:v>C</x:v>
      </x:c>
      <x:c r="B141" s="6" t="str">
        <x:v>S4 / Fruit 6-pack</x:v>
      </x:c>
      <x:c r="C141" s="20" t="n">
        <x:v>0.55</x:v>
      </x:c>
      <x:c r="D141" s="21" t="n">
        <x:v>0.48</x:v>
      </x:c>
      <x:c r="E141" s="6" t="n">
        <x:v>16</x:v>
      </x:c>
      <x:c r="F141" s="6" t="n">
        <x:v>800</x:v>
      </x:c>
      <x:c r="G141" s="6"/>
      <x:c r="H141" s="6"/>
    </x:row>
    <x:row r="142" ht="25" customHeight="1">
      <x:c r="A142" s="3" t="str">
        <x:v>C</x:v>
      </x:c>
      <x:c r="B142" s="6" t="str">
        <x:v>S5 / Value 18-pack</x:v>
      </x:c>
      <x:c r="C142" s="20" t="n">
        <x:v>0.46</x:v>
      </x:c>
      <x:c r="D142" s="21" t="n">
        <x:v>0.5</x:v>
      </x:c>
      <x:c r="E142" s="6" t="n">
        <x:v>33</x:v>
      </x:c>
      <x:c r="F142" s="6" t="n">
        <x:v>1100</x:v>
      </x:c>
      <x:c r="G142" s="6"/>
      <x:c r="H142" s="6"/>
    </x:row>
    <x:row r="143" ht="25" customHeight="1">
      <x:c r="A143" s="3" t="str">
        <x:v>C</x:v>
      </x:c>
      <x:c r="B143" s="6" t="str">
        <x:v>S6 / Classic 8-pack</x:v>
      </x:c>
      <x:c r="C143" s="20" t="n">
        <x:v>0.31</x:v>
      </x:c>
      <x:c r="D143" s="21" t="n">
        <x:v>0.51</x:v>
      </x:c>
      <x:c r="E143" s="6" t="n">
        <x:v>32</x:v>
      </x:c>
      <x:c r="F143" s="6" t="n">
        <x:v>800</x:v>
      </x:c>
      <x:c r="G143" s="6"/>
      <x:c r="H143" s="6"/>
    </x:row>
    <x:row r="144" ht="25" customHeight="1">
      <x:c r="A144" s="3"/>
      <x:c r="B144" s="6"/>
      <x:c r="C144" s="6"/>
      <x:c r="D144" s="6"/>
      <x:c r="E144" s="6"/>
      <x:c r="F144" s="6"/>
      <x:c r="G144" s="6"/>
      <x:c r="H144" s="6"/>
    </x:row>
    <x:row r="145" ht="25" customHeight="1">
      <x:c r="A145" s="3"/>
      <x:c r="B145" s="6"/>
      <x:c r="C145" s="6"/>
      <x:c r="D145" s="6"/>
      <x:c r="E145" s="6"/>
      <x:c r="F145" s="6"/>
      <x:c r="G145" s="6"/>
      <x:c r="H145" s="6"/>
    </x:row>
    <x:row r="146" ht="25" customHeight="1">
      <x:c r="A146" s="3"/>
      <x:c r="B146" s="6"/>
      <x:c r="C146" s="6"/>
      <x:c r="D146" s="6"/>
      <x:c r="E146" s="6"/>
      <x:c r="F146" s="6"/>
      <x:c r="G146" s="6"/>
      <x:c r="H146" s="6"/>
    </x:row>
    <x:row r="147" ht="25" customHeight="1">
      <x:c r="A147" s="22" t="str">
        <x:v>Definitions and interpretation boundaries</x:v>
      </x:c>
      <x:c r="B147" s="6"/>
      <x:c r="C147" s="6"/>
      <x:c r="D147" s="6"/>
      <x:c r="E147" s="6"/>
      <x:c r="F147" s="6"/>
      <x:c r="G147" s="6"/>
      <x:c r="H147" s="6"/>
    </x:row>
    <x:row r="148" ht="25" customHeight="1">
      <x:c r="A148" s="8" t="str">
        <x:v>CP uses POS Quantity - This Year (ty_qty) and POS Sales-This Year (ty_sales_amt) for two explicit custom windows.</x:v>
      </x:c>
      <x:c r="B148" s="6"/>
      <x:c r="C148" s="6"/>
      <x:c r="D148" s="6"/>
      <x:c r="E148" s="6"/>
      <x:c r="F148" s="6"/>
      <x:c r="G148" s="6"/>
      <x:c r="H148" s="6"/>
    </x:row>
    <x:row r="149" ht="25" customHeight="1">
      <x:c r="A149" s="8" t="str">
        <x:v>Prior here is the preceding custom period, not a Last Year metric. One pack is one unit; pack sizes differ.</x:v>
      </x:c>
      <x:c r="B149" s="6"/>
      <x:c r="C149" s="6"/>
      <x:c r="D149" s="6"/>
      <x:c r="E149" s="6"/>
      <x:c r="F149" s="6"/>
      <x:c r="G149" s="6"/>
      <x:c r="H149" s="6"/>
    </x:row>
    <x:row r="150" ht="25" customHeight="1">
      <x:c r="A150" s="8" t="str">
        <x:v>Repl ratios use ty_repl_instock_numerator divided by ty_repl_instock_denominator after aggregation.</x:v>
      </x:c>
      <x:c r="B150" s="6"/>
      <x:c r="C150" s="6"/>
      <x:c r="D150" s="6"/>
      <x:c r="E150" s="6"/>
      <x:c r="F150" s="6"/>
      <x:c r="G150" s="6"/>
      <x:c r="H150" s="6"/>
    </x:row>
    <x:row r="151" ht="25" customHeight="1">
      <x:c r="A151" s="8" t="str">
        <x:v>In-stock components assume validated item links, daily grain, eligible records, and fixed group membership.</x:v>
      </x:c>
      <x:c r="B151" s="6"/>
      <x:c r="C151" s="6"/>
      <x:c r="D151" s="6"/>
      <x:c r="E151" s="6"/>
      <x:c r="F151" s="6"/>
      <x:c r="G151" s="6"/>
      <x:c r="H151" s="6"/>
    </x:row>
    <x:row r="152" ht="25" customHeight="1">
      <x:c r="A152" s="8" t="str">
        <x:v>Switching prior: September 6, 2025 to March 6, 2026. Current: March 7 to September 4, 2026.</x:v>
      </x:c>
      <x:c r="B152" s="6"/>
      <x:c r="C152" s="6"/>
      <x:c r="D152" s="6"/>
      <x:c r="E152" s="6"/>
      <x:c r="F152" s="6"/>
      <x:c r="G152" s="6"/>
      <x:c r="H152" s="6"/>
    </x:row>
    <x:row r="153" ht="25" customHeight="1">
      <x:c r="A153" s="8" t="str">
        <x:v>Switching values belong to its sampled/scaled card report. They are not CP sales totals or supplier revenue.</x:v>
      </x:c>
      <x:c r="B153" s="6"/>
      <x:c r="C153" s="6"/>
      <x:c r="D153" s="6"/>
      <x:c r="E153" s="6"/>
      <x:c r="F153" s="6"/>
      <x:c r="G153" s="6"/>
      <x:c r="H153" s="6"/>
    </x:row>
    <x:row r="154" ht="25" customHeight="1">
      <x:c r="A154" s="8" t="str">
        <x:v>Brand Meridian is a fictional native brand grouping. Remaining category excludes Classic and that brand.</x:v>
      </x:c>
      <x:c r="B154" s="6"/>
      <x:c r="C154" s="6"/>
      <x:c r="D154" s="6"/>
      <x:c r="E154" s="6"/>
      <x:c r="F154" s="6"/>
      <x:c r="G154" s="6"/>
      <x:c r="H154" s="6"/>
    </x:row>
    <x:row r="155" ht="25" customHeight="1">
      <x:c r="A155" s="8" t="str">
        <x:v>The three top-level levers explain the observed Switching change. Expanded Group Switching detail is not added twice.</x:v>
      </x:c>
      <x:c r="B155" s="6"/>
      <x:c r="C155" s="6"/>
      <x:c r="D155" s="6"/>
      <x:c r="E155" s="6"/>
      <x:c r="F155" s="6"/>
      <x:c r="G155" s="6"/>
      <x:c r="H155" s="6"/>
    </x:row>
    <x:row r="156" ht="25" customHeight="1">
      <x:c r="A156" s="8" t="str">
        <x:v>AP covers August 30, 2025 to August 28, 2026, a separate 52-week traceable-card population.</x:v>
      </x:c>
      <x:c r="B156" s="6"/>
      <x:c r="C156" s="6"/>
      <x:c r="D156" s="6"/>
      <x:c r="E156" s="6"/>
      <x:c r="F156" s="6"/>
      <x:c r="G156" s="6"/>
      <x:c r="H156" s="6"/>
    </x:row>
    <x:row r="157" ht="25" customHeight="1">
      <x:c r="A157" s="8" t="str">
        <x:v>AP native Composite Score is not recreated here. The workbook ranks the six displayed native scores, highest first.</x:v>
      </x:c>
      <x:c r="B157" s="6"/>
      <x:c r="C157" s="6"/>
      <x:c r="D157" s="6"/>
      <x:c r="E157" s="6"/>
      <x:c r="F157" s="6"/>
      <x:c r="G157" s="6"/>
      <x:c r="H157" s="6"/>
    </x:row>
    <x:row r="158" ht="25" customHeight="1">
      <x:c r="A158" s="8" t="str">
        <x:v>Native Exclusivity count / Category Repeaters gives the exclusive repeater share. Repeated category means at least twice.</x:v>
      </x:c>
      <x:c r="B158" s="6"/>
      <x:c r="C158" s="6"/>
      <x:c r="D158" s="6"/>
      <x:c r="E158" s="6"/>
      <x:c r="F158" s="6"/>
      <x:c r="G158" s="6"/>
      <x:c r="H158" s="6"/>
    </x:row>
    <x:row r="159" ht="25" customHeight="1">
      <x:c r="A159" s="8" t="str">
        <x:v>Loyal Sales share describes sales from loyal Walmart customers. It does not measure loyalty to this pack.</x:v>
      </x:c>
      <x:c r="B159" s="6"/>
      <x:c r="C159" s="6"/>
      <x:c r="D159" s="6"/>
      <x:c r="E159" s="6"/>
      <x:c r="F159" s="6"/>
      <x:c r="G159" s="6"/>
      <x:c r="H159" s="6"/>
    </x:row>
    <x:row r="160" ht="25" customHeight="1">
      <x:c r="A160" s="8" t="str">
        <x:v>AP ends one week before CP and Switching. Their customer, channel and time scopes remain distinct.</x:v>
      </x:c>
      <x:c r="B160" s="6"/>
      <x:c r="C160" s="6"/>
      <x:c r="D160" s="6"/>
      <x:c r="E160" s="6"/>
      <x:c r="F160" s="6"/>
      <x:c r="G160" s="6"/>
      <x:c r="H160" s="6"/>
    </x:row>
    <x:row r="161" ht="25" customHeight="1">
      <x:c r="A161" s="8" t="str">
        <x:v>Low in-stock and low sales can coincide. No lost-sales estimate, causal recovery, or future demand is calculated.</x:v>
      </x:c>
      <x:c r="B161" s="6"/>
      <x:c r="C161" s="6"/>
      <x:c r="D161" s="6"/>
      <x:c r="E161" s="6"/>
      <x:c r="F161" s="6"/>
      <x:c r="G161" s="6"/>
      <x:c r="H161" s="6"/>
    </x:row>
    <x:row r="162" ht="25" customHeight="1">
      <x:c r="A162" s="8" t="str">
        <x:v>Ranks and shares of these six packs are not whole-category ranks or market shares.</x:v>
      </x:c>
      <x:c r="B162" s="6"/>
      <x:c r="C162" s="6"/>
      <x:c r="D162" s="6"/>
      <x:c r="E162" s="6"/>
      <x:c r="F162" s="6"/>
      <x:c r="G162" s="6"/>
      <x:c r="H162" s="6"/>
    </x:row>
    <x:row r="163" ht="25" customHeight="1">
      <x:c r="A163" s="8" t="str">
        <x:v>Actions are practitioner recommendations. They do not authorize an assortment change or guarantee a result.</x:v>
      </x:c>
      <x:c r="B163" s="6"/>
      <x:c r="C163" s="6"/>
      <x:c r="D163" s="6"/>
      <x:c r="E163" s="6"/>
      <x:c r="F163" s="6"/>
      <x:c r="G163" s="6"/>
      <x:c r="H163" s="6"/>
    </x:row>
    <x:row r="164" ht="25" customHeight="1">
      <x:c r="A164" s="8" t="str">
        <x:v>Single-item shopper outputs require adequate traceable-customer support. Broaden and relabel scope if needed.</x:v>
      </x:c>
      <x:c r="B164" s="6"/>
      <x:c r="C164" s="6"/>
      <x:c r="D164" s="6"/>
      <x:c r="E164" s="6"/>
      <x:c r="F164" s="6"/>
      <x:c r="G164" s="6"/>
      <x:c r="H164" s="6"/>
    </x:row>
    <x:row r="165" ht="25" customHeight="1">
      <x:c r="A165" s="8" t="str">
        <x:v>No new Customer Priority or Customer Decisions ordering is assumed. Charter access does not eliminate visibility limits.</x:v>
      </x:c>
      <x:c r="B165" s="6"/>
      <x:c r="C165" s="6"/>
      <x:c r="D165" s="6"/>
      <x:c r="E165" s="6"/>
      <x:c r="F165" s="6"/>
      <x:c r="G165" s="6"/>
      <x:c r="H165" s="6"/>
    </x:row>
    <x:row r="166" ht="25" customHeight="1">
      <x:c r="A166" s="8" t="str">
        <x:v>Related operating guidance: https://retailreason.com/</x:v>
      </x:c>
      <x:c r="B166" s="6"/>
      <x:c r="C166" s="6"/>
      <x:c r="D166" s="6"/>
      <x:c r="E166" s="6"/>
      <x:c r="F166" s="6"/>
      <x:c r="G166" s="6"/>
      <x:c r="H166" s="6"/>
    </x:row>
    <x:row r="167" ht="25" customHeight="1">
      <x:c r="A167" s="3"/>
      <x:c r="B167" s="6"/>
      <x:c r="C167" s="6"/>
      <x:c r="D167" s="6"/>
      <x:c r="E167" s="6"/>
      <x:c r="F167" s="6"/>
      <x:c r="G167" s="6"/>
      <x:c r="H167" s="6"/>
    </x:row>
    <x:row r="168" ht="25" customHeight="1">
      <x:c r="A168" s="3"/>
      <x:c r="B168" s="6"/>
      <x:c r="C168" s="6"/>
      <x:c r="D168" s="6"/>
      <x:c r="E168" s="6"/>
      <x:c r="F168" s="6"/>
      <x:c r="G168" s="6"/>
      <x:c r="H168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6948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" hidden="0" customWidth="1"/>
    <x:col min="7" max="7" width="22" hidden="0" customWidth="1"/>
    <x:col min="8" max="8" width="22" hidden="0" customWidth="1"/>
  </x:cols>
  <x:sheetData>
    <x:row r="1" ht="25" customHeight="1">
      <x:c r="A1" s="3"/>
      <x:c r="B1" s="6"/>
      <x:c r="C1" s="6"/>
      <x:c r="D1" s="6"/>
      <x:c r="E1" s="6"/>
      <x:c r="F1" s="6"/>
      <x:c r="G1" s="6"/>
      <x:c r="H1" s="6"/>
    </x:row>
    <x:row r="2" ht="25" customHeight="1">
      <x:c r="A2" s="4" t="str">
        <x:v>Historical calculations and reconciliation</x:v>
      </x:c>
      <x:c r="B2" s="6"/>
      <x:c r="C2" s="6"/>
      <x:c r="D2" s="6"/>
      <x:c r="E2" s="6"/>
      <x:c r="F2" s="6"/>
      <x:c r="G2" s="6"/>
      <x:c r="H2" s="6"/>
    </x:row>
    <x:row r="3" ht="25" customHeight="1">
      <x:c r="A3" s="5"/>
      <x:c r="B3" s="7"/>
      <x:c r="C3" s="7"/>
      <x:c r="D3" s="7"/>
      <x:c r="E3" s="7"/>
      <x:c r="F3" s="7"/>
      <x:c r="G3" s="7"/>
      <x:c r="H3" s="7"/>
    </x:row>
    <x:row r="4" ht="25" customHeight="1">
      <x:c r="A4" s="3" t="str">
        <x:v>Entirely fictional Charter evidence. No actual account or retailer report was used.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3"/>
      <x:c r="B5" s="6"/>
      <x:c r="C5" s="6"/>
      <x:c r="D5" s="6"/>
      <x:c r="E5" s="6"/>
      <x:c r="F5" s="6"/>
      <x:c r="G5" s="6"/>
      <x:c r="H5" s="6"/>
    </x:row>
    <x:row r="6" ht="25" customHeight="1">
      <x:c r="A6" s="3" t="str">
        <x:v>Selected stores</x:v>
      </x:c>
      <x:c r="B6" s="6" t="n">
        <x:v>120</x:v>
      </x:c>
      <x:c r="C6" s="6" t="n">
        <x:v>120</x:v>
      </x:c>
      <x:c r="D6" s="6" t="n">
        <x:v>120</x:v>
      </x:c>
      <x:c r="E6" s="6"/>
      <x:c r="F6" s="6"/>
      <x:c r="G6" s="6"/>
      <x:c r="H6" s="6"/>
    </x:row>
    <x:row r="7" ht="25" customHeight="1">
      <x:c r="A7" s="3" t="str">
        <x:v>Weeks per CP period</x:v>
      </x:c>
      <x:c r="B7" s="6" t="n">
        <x:v>13</x:v>
      </x:c>
      <x:c r="C7" s="6" t="n">
        <x:v>13</x:v>
      </x:c>
      <x:c r="D7" s="6" t="n">
        <x:v>13</x:v>
      </x:c>
      <x:c r="E7" s="6"/>
      <x:c r="F7" s="6"/>
      <x:c r="G7" s="6"/>
      <x:c r="H7" s="6"/>
    </x:row>
    <x:row r="8" ht="32" customHeight="1">
      <x:c r="A8" s="13" t="str">
        <x:v>CP historical comparison</x:v>
      </x:c>
      <x:c r="B8" s="14" t="str">
        <x:v>Group A</x:v>
      </x:c>
      <x:c r="C8" s="14" t="str">
        <x:v>Group B</x:v>
      </x:c>
      <x:c r="D8" s="14" t="str">
        <x:v>Group C</x:v>
      </x:c>
      <x:c r="E8" s="14" t="str"/>
      <x:c r="F8" s="6"/>
      <x:c r="G8" s="6"/>
      <x:c r="H8" s="6"/>
    </x:row>
    <x:row r="9" ht="25" customHeight="1">
      <x:c r="A9" s="3" t="str">
        <x:v>Prior six-pack net units</x:v>
      </x:c>
      <x:c r="B9" s="6" t="n">
        <x:f>SUM('Evidence'!C9:C14)</x:f>
        <x:v>112320</x:v>
      </x:c>
      <x:c r="C9" s="6" t="n">
        <x:f>SUM('Evidence'!C15:C20)</x:f>
        <x:v>128700</x:v>
      </x:c>
      <x:c r="D9" s="6" t="n">
        <x:f>SUM('Evidence'!C21:C26)</x:f>
        <x:v>95160</x:v>
      </x:c>
      <x:c r="E9" s="6"/>
      <x:c r="F9" s="6"/>
      <x:c r="G9" s="6"/>
      <x:c r="H9" s="6"/>
    </x:row>
    <x:row r="10" ht="25" customHeight="1">
      <x:c r="A10" s="3" t="str">
        <x:v>Current six-pack net units</x:v>
      </x:c>
      <x:c r="B10" s="6" t="n">
        <x:f>SUM('Evidence'!D9:D14)</x:f>
        <x:v>112320</x:v>
      </x:c>
      <x:c r="C10" s="6" t="n">
        <x:f>SUM('Evidence'!D15:D20)</x:f>
        <x:v>132600</x:v>
      </x:c>
      <x:c r="D10" s="6" t="n">
        <x:f>SUM('Evidence'!D21:D26)</x:f>
        <x:v>84240</x:v>
      </x:c>
      <x:c r="E10" s="6"/>
      <x:c r="F10" s="6"/>
      <x:c r="G10" s="6"/>
      <x:c r="H10" s="6"/>
    </x:row>
    <x:row r="11" ht="25" customHeight="1">
      <x:c r="A11" s="3" t="str">
        <x:v>Six-pack net unit change</x:v>
      </x:c>
      <x:c r="B11" s="21" t="n">
        <x:f>IF(B9=0,"n.a.",B10/B9-1)</x:f>
        <x:v>0</x:v>
      </x:c>
      <x:c r="C11" s="21" t="n">
        <x:f>IF(C9=0,"n.a.",C10/C9-1)</x:f>
        <x:v>0.030303030303030276</x:v>
      </x:c>
      <x:c r="D11" s="21" t="n">
        <x:f>IF(D9=0,"n.a.",D10/D9-1)</x:f>
        <x:v>-0.11475409836065575</x:v>
      </x:c>
      <x:c r="E11" s="21"/>
      <x:c r="F11" s="6"/>
      <x:c r="G11" s="6"/>
      <x:c r="H11" s="6"/>
    </x:row>
    <x:row r="12" ht="25" customHeight="1">
      <x:c r="A12" s="3" t="str">
        <x:v>Prior six-pack retail dollars</x:v>
      </x:c>
      <x:c r="B12" s="15" t="n">
        <x:f>SUM('Evidence'!E9:E14)</x:f>
        <x:v>500760</x:v>
      </x:c>
      <x:c r="C12" s="15" t="n">
        <x:f>SUM('Evidence'!E15:E20)</x:f>
        <x:v>645418.8</x:v>
      </x:c>
      <x:c r="D12" s="15" t="n">
        <x:f>SUM('Evidence'!E21:E26)</x:f>
        <x:v>450980.39999999997</x:v>
      </x:c>
      <x:c r="E12" s="15"/>
      <x:c r="F12" s="6"/>
      <x:c r="G12" s="6"/>
      <x:c r="H12" s="6"/>
    </x:row>
    <x:row r="13" ht="25" customHeight="1">
      <x:c r="A13" s="3" t="str">
        <x:v>Current six-pack retail dollars</x:v>
      </x:c>
      <x:c r="B13" s="15" t="n">
        <x:f>SUM('Evidence'!F9:F14)</x:f>
        <x:v>484910.39999999997</x:v>
      </x:c>
      <x:c r="C13" s="15" t="n">
        <x:f>SUM('Evidence'!F15:F20)</x:f>
        <x:v>668959.2</x:v>
      </x:c>
      <x:c r="D13" s="15" t="n">
        <x:f>SUM('Evidence'!F21:F26)</x:f>
        <x:v>393650.4</x:v>
      </x:c>
      <x:c r="E13" s="15"/>
      <x:c r="F13" s="6"/>
      <x:c r="G13" s="6"/>
      <x:c r="H13" s="6"/>
    </x:row>
    <x:row r="14" ht="25" customHeight="1">
      <x:c r="A14" s="3" t="str">
        <x:v>Six-pack retail dollar change</x:v>
      </x:c>
      <x:c r="B14" s="21" t="n">
        <x:f>IF(B12=0,"n.a.",B13/B12-1)</x:f>
        <x:v>-0.03165109034267921</x:v>
      </x:c>
      <x:c r="C14" s="21" t="n">
        <x:f>IF(C12=0,"n.a.",C13/C12-1)</x:f>
        <x:v>0.03647306214197643</x:v>
      </x:c>
      <x:c r="D14" s="21" t="n">
        <x:f>IF(D12=0,"n.a.",D13/D12-1)</x:f>
        <x:v>-0.12712304126742524</x:v>
      </x:c>
      <x:c r="E14" s="21"/>
      <x:c r="F14" s="6"/>
      <x:c r="G14" s="6"/>
      <x:c r="H14" s="6"/>
    </x:row>
    <x:row r="15" ht="25" customHeight="1">
      <x:c r="A15" s="3"/>
      <x:c r="B15" s="6"/>
      <x:c r="C15" s="6"/>
      <x:c r="D15" s="6"/>
      <x:c r="E15" s="6"/>
      <x:c r="F15" s="6"/>
      <x:c r="G15" s="6"/>
      <x:c r="H15" s="6"/>
    </x:row>
    <x:row r="16" ht="25" customHeight="1">
      <x:c r="A16" s="3" t="str">
        <x:v>Prior Classic net units</x:v>
      </x:c>
      <x:c r="B16" s="6" t="n">
        <x:f>'Evidence'!C14</x:f>
        <x:v>15600</x:v>
      </x:c>
      <x:c r="C16" s="6" t="n">
        <x:f>'Evidence'!C20</x:f>
        <x:v>16380</x:v>
      </x:c>
      <x:c r="D16" s="6" t="n">
        <x:f>'Evidence'!C26</x:f>
        <x:v>9360</x:v>
      </x:c>
      <x:c r="E16" s="6"/>
      <x:c r="F16" s="6"/>
      <x:c r="G16" s="6"/>
      <x:c r="H16" s="6"/>
    </x:row>
    <x:row r="17" ht="25" customHeight="1">
      <x:c r="A17" s="3" t="str">
        <x:v>Current Classic net units</x:v>
      </x:c>
      <x:c r="B17" s="6" t="n">
        <x:f>'Evidence'!D14</x:f>
        <x:v>12480</x:v>
      </x:c>
      <x:c r="C17" s="6" t="n">
        <x:f>'Evidence'!D20</x:f>
        <x:v>15600</x:v>
      </x:c>
      <x:c r="D17" s="6" t="n">
        <x:f>'Evidence'!D26</x:f>
        <x:v>6240</x:v>
      </x:c>
      <x:c r="E17" s="6"/>
      <x:c r="F17" s="6"/>
      <x:c r="G17" s="6"/>
      <x:c r="H17" s="6"/>
    </x:row>
    <x:row r="18" ht="25" customHeight="1">
      <x:c r="A18" s="3" t="str">
        <x:v>Classic net unit change</x:v>
      </x:c>
      <x:c r="B18" s="21" t="n">
        <x:f>IF(B16=0,"n.a.",B17/B16-1)</x:f>
        <x:v>-0.19999999999999996</x:v>
      </x:c>
      <x:c r="C18" s="21" t="n">
        <x:f>IF(C16=0,"n.a.",C17/C16-1)</x:f>
        <x:v>-0.04761904761904767</x:v>
      </x:c>
      <x:c r="D18" s="21" t="n">
        <x:f>IF(D16=0,"n.a.",D17/D16-1)</x:f>
        <x:v>-0.33333333333333337</x:v>
      </x:c>
      <x:c r="E18" s="21"/>
      <x:c r="F18" s="6"/>
      <x:c r="G18" s="6"/>
      <x:c r="H18" s="6"/>
    </x:row>
    <x:row r="19" ht="25" customHeight="1">
      <x:c r="A19" s="3" t="str">
        <x:v>Prior Classic retail dollars</x:v>
      </x:c>
      <x:c r="B19" s="15" t="n">
        <x:f>'Evidence'!E14</x:f>
        <x:v>62088</x:v>
      </x:c>
      <x:c r="C19" s="15" t="n">
        <x:f>'Evidence'!E20</x:f>
        <x:v>65192.4</x:v>
      </x:c>
      <x:c r="D19" s="15" t="n">
        <x:f>'Evidence'!E26</x:f>
        <x:v>37252.8</x:v>
      </x:c>
      <x:c r="E19" s="15"/>
      <x:c r="F19" s="6"/>
      <x:c r="G19" s="6"/>
      <x:c r="H19" s="6"/>
    </x:row>
    <x:row r="20" ht="25" customHeight="1">
      <x:c r="A20" s="3" t="str">
        <x:v>Current Classic retail dollars</x:v>
      </x:c>
      <x:c r="B20" s="15" t="n">
        <x:f>'Evidence'!F14</x:f>
        <x:v>47673.6</x:v>
      </x:c>
      <x:c r="C20" s="15" t="n">
        <x:f>'Evidence'!F20</x:f>
        <x:v>61620</x:v>
      </x:c>
      <x:c r="D20" s="15" t="n">
        <x:f>'Evidence'!F26</x:f>
        <x:v>24336</x:v>
      </x:c>
      <x:c r="E20" s="15"/>
      <x:c r="F20" s="6"/>
      <x:c r="G20" s="6"/>
      <x:c r="H20" s="6"/>
    </x:row>
    <x:row r="21" ht="25" customHeight="1">
      <x:c r="A21" s="3" t="str">
        <x:v>Classic retail dollar change</x:v>
      </x:c>
      <x:c r="B21" s="21" t="n">
        <x:f>IF(B19=0,"n.a.",B20/B19-1)</x:f>
        <x:v>-0.23216080402010053</x:v>
      </x:c>
      <x:c r="C21" s="21" t="n">
        <x:f>IF(C19=0,"n.a.",C20/C19-1)</x:f>
        <x:v>-0.05479779851639155</x:v>
      </x:c>
      <x:c r="D21" s="21" t="n">
        <x:f>IF(D19=0,"n.a.",D20/D19-1)</x:f>
        <x:v>-0.3467336683417086</x:v>
      </x:c>
      <x:c r="E21" s="21"/>
      <x:c r="F21" s="6"/>
      <x:c r="G21" s="6"/>
      <x:c r="H21" s="6"/>
    </x:row>
    <x:row r="22" ht="25" customHeight="1">
      <x:c r="A22" s="3" t="str">
        <x:v>Prior realized retail USD / pack</x:v>
      </x:c>
      <x:c r="B22" s="23" t="n">
        <x:f>IF(OR(NOT(ISNUMBER(B19)),NOT(ISNUMBER(B16)),B16=0),"n.a.",B19/B16)</x:f>
        <x:v>3.98</x:v>
      </x:c>
      <x:c r="C22" s="23" t="n">
        <x:f>IF(OR(NOT(ISNUMBER(C19)),NOT(ISNUMBER(C16)),C16=0),"n.a.",C19/C16)</x:f>
        <x:v>3.98</x:v>
      </x:c>
      <x:c r="D22" s="23" t="n">
        <x:f>IF(OR(NOT(ISNUMBER(D19)),NOT(ISNUMBER(D16)),D16=0),"n.a.",D19/D16)</x:f>
        <x:v>3.9800000000000004</x:v>
      </x:c>
      <x:c r="E22" s="23"/>
      <x:c r="F22" s="6"/>
      <x:c r="G22" s="6"/>
      <x:c r="H22" s="6"/>
    </x:row>
    <x:row r="23" ht="25" customHeight="1">
      <x:c r="A23" s="3" t="str">
        <x:v>Current realized retail USD / pack</x:v>
      </x:c>
      <x:c r="B23" s="23" t="n">
        <x:f>IF(OR(NOT(ISNUMBER(B20)),NOT(ISNUMBER(B17)),B17=0),"n.a.",B20/B17)</x:f>
        <x:v>3.82</x:v>
      </x:c>
      <x:c r="C23" s="23" t="n">
        <x:f>IF(OR(NOT(ISNUMBER(C20)),NOT(ISNUMBER(C17)),C17=0),"n.a.",C20/C17)</x:f>
        <x:v>3.95</x:v>
      </x:c>
      <x:c r="D23" s="23" t="n">
        <x:f>IF(OR(NOT(ISNUMBER(D20)),NOT(ISNUMBER(D17)),D17=0),"n.a.",D20/D17)</x:f>
        <x:v>3.9</x:v>
      </x:c>
      <x:c r="E23" s="23"/>
      <x:c r="F23" s="6"/>
      <x:c r="G23" s="6"/>
      <x:c r="H23" s="6"/>
    </x:row>
    <x:row r="24" ht="25" customHeight="1">
      <x:c r="A24" s="3" t="str">
        <x:v>Prior units / fixed store / week</x:v>
      </x:c>
      <x:c r="B24" s="20" t="n">
        <x:f>B16/B6/B7</x:f>
        <x:v>10</x:v>
      </x:c>
      <x:c r="C24" s="20" t="n">
        <x:f>C16/C6/C7</x:f>
        <x:v>10.5</x:v>
      </x:c>
      <x:c r="D24" s="20" t="n">
        <x:f>D16/D6/D7</x:f>
        <x:v>6</x:v>
      </x:c>
      <x:c r="E24" s="20"/>
      <x:c r="F24" s="6"/>
      <x:c r="G24" s="6"/>
      <x:c r="H24" s="6"/>
    </x:row>
    <x:row r="25" ht="25" customHeight="1">
      <x:c r="A25" s="3" t="str">
        <x:v>Current units / fixed store / week</x:v>
      </x:c>
      <x:c r="B25" s="20" t="n">
        <x:f>B17/B6/B7</x:f>
        <x:v>8</x:v>
      </x:c>
      <x:c r="C25" s="20" t="n">
        <x:f>C17/C6/C7</x:f>
        <x:v>10</x:v>
      </x:c>
      <x:c r="D25" s="20" t="n">
        <x:f>D17/D6/D7</x:f>
        <x:v>4</x:v>
      </x:c>
      <x:c r="E25" s="20"/>
      <x:c r="F25" s="6"/>
      <x:c r="G25" s="6"/>
      <x:c r="H25" s="6"/>
    </x:row>
    <x:row r="26" ht="25" customHeight="1">
      <x:c r="A26" s="3" t="str">
        <x:v>Prior Classic share of six-pack units</x:v>
      </x:c>
      <x:c r="B26" s="21" t="n">
        <x:f>IF(OR(NOT(ISNUMBER(B16)),NOT(ISNUMBER(B9)),B9=0),"n.a.",B16/B9)</x:f>
        <x:v>0.1388888888888889</x:v>
      </x:c>
      <x:c r="C26" s="21" t="n">
        <x:f>IF(OR(NOT(ISNUMBER(C16)),NOT(ISNUMBER(C9)),C9=0),"n.a.",C16/C9)</x:f>
        <x:v>0.12727272727272726</x:v>
      </x:c>
      <x:c r="D26" s="21" t="n">
        <x:f>IF(OR(NOT(ISNUMBER(D16)),NOT(ISNUMBER(D9)),D9=0),"n.a.",D16/D9)</x:f>
        <x:v>0.09836065573770492</x:v>
      </x:c>
      <x:c r="E26" s="21"/>
      <x:c r="F26" s="6"/>
      <x:c r="G26" s="6"/>
      <x:c r="H26" s="6"/>
    </x:row>
    <x:row r="27" ht="25" customHeight="1">
      <x:c r="A27" s="3" t="str">
        <x:v>Current Classic share of six-pack units</x:v>
      </x:c>
      <x:c r="B27" s="21" t="n">
        <x:f>IF(OR(NOT(ISNUMBER(B17)),NOT(ISNUMBER(B10)),B10=0),"n.a.",B17/B10)</x:f>
        <x:v>0.1111111111111111</x:v>
      </x:c>
      <x:c r="C27" s="21" t="n">
        <x:f>IF(OR(NOT(ISNUMBER(C17)),NOT(ISNUMBER(C10)),C10=0),"n.a.",C17/C10)</x:f>
        <x:v>0.11764705882352941</x:v>
      </x:c>
      <x:c r="D27" s="21" t="n">
        <x:f>IF(OR(NOT(ISNUMBER(D17)),NOT(ISNUMBER(D10)),D10=0),"n.a.",D17/D10)</x:f>
        <x:v>0.07407407407407407</x:v>
      </x:c>
      <x:c r="E27" s="21"/>
      <x:c r="F27" s="6"/>
      <x:c r="G27" s="6"/>
      <x:c r="H27" s="6"/>
    </x:row>
    <x:row r="28" ht="25" customHeight="1">
      <x:c r="A28" s="3"/>
      <x:c r="B28" s="6"/>
      <x:c r="C28" s="6"/>
      <x:c r="D28" s="6"/>
      <x:c r="E28" s="6"/>
      <x:c r="F28" s="6"/>
      <x:c r="G28" s="6"/>
      <x:c r="H28" s="6"/>
    </x:row>
    <x:row r="29" ht="25" customHeight="1">
      <x:c r="A29" s="3" t="str">
        <x:v>Prior in-stock numerator</x:v>
      </x:c>
      <x:c r="B29" s="17" t="n">
        <x:f>SUM('Evidence'!G33:G45)</x:f>
        <x:v>10374</x:v>
      </x:c>
      <x:c r="C29" s="17" t="n">
        <x:f>SUM('Evidence'!G59:G71)</x:f>
        <x:v>10192</x:v>
      </x:c>
      <x:c r="D29" s="17" t="n">
        <x:f>SUM('Evidence'!G85:G97)</x:f>
        <x:v>10592.4</x:v>
      </x:c>
      <x:c r="E29" s="17"/>
      <x:c r="F29" s="6"/>
      <x:c r="G29" s="6"/>
      <x:c r="H29" s="6"/>
    </x:row>
    <x:row r="30" ht="25" customHeight="1">
      <x:c r="A30" s="3" t="str">
        <x:v>Prior eligible denominator</x:v>
      </x:c>
      <x:c r="B30" s="17" t="n">
        <x:f>SUM('Evidence'!H33:H45)</x:f>
        <x:v>10920</x:v>
      </x:c>
      <x:c r="C30" s="17" t="n">
        <x:f>SUM('Evidence'!H59:H71)</x:f>
        <x:v>10400</x:v>
      </x:c>
      <x:c r="D30" s="17" t="n">
        <x:f>SUM('Evidence'!H85:H97)</x:f>
        <x:v>10920</x:v>
      </x:c>
      <x:c r="E30" s="17"/>
      <x:c r="F30" s="6"/>
      <x:c r="G30" s="6"/>
      <x:c r="H30" s="6"/>
    </x:row>
    <x:row r="31" ht="25" customHeight="1">
      <x:c r="A31" s="3" t="str">
        <x:v>Prior Repl In Stock ratio</x:v>
      </x:c>
      <x:c r="B31" s="21" t="n">
        <x:f>IF(OR(NOT(ISNUMBER(B29)),NOT(ISNUMBER(B30)),B30=0),"n.a.",B29/B30)</x:f>
        <x:v>0.95</x:v>
      </x:c>
      <x:c r="C31" s="21" t="n">
        <x:f>IF(OR(NOT(ISNUMBER(C29)),NOT(ISNUMBER(C30)),C30=0),"n.a.",C29/C30)</x:f>
        <x:v>0.98</x:v>
      </x:c>
      <x:c r="D31" s="21" t="n">
        <x:f>IF(OR(NOT(ISNUMBER(D29)),NOT(ISNUMBER(D30)),D30=0),"n.a.",D29/D30)</x:f>
        <x:v>0.97</x:v>
      </x:c>
      <x:c r="E31" s="21"/>
      <x:c r="F31" s="6"/>
      <x:c r="G31" s="6"/>
      <x:c r="H31" s="6"/>
    </x:row>
    <x:row r="32" ht="25" customHeight="1">
      <x:c r="A32" s="3" t="str">
        <x:v>Current in-stock numerator</x:v>
      </x:c>
      <x:c r="B32" s="17" t="n">
        <x:f>SUM('Evidence'!G46:G58)</x:f>
        <x:v>10374</x:v>
      </x:c>
      <x:c r="C32" s="17" t="n">
        <x:f>SUM('Evidence'!G72:G84)</x:f>
        <x:v>10192</x:v>
      </x:c>
      <x:c r="D32" s="17" t="n">
        <x:f>SUM('Evidence'!G98:G110)</x:f>
        <x:v>7800</x:v>
      </x:c>
      <x:c r="E32" s="17"/>
      <x:c r="F32" s="6"/>
      <x:c r="G32" s="6"/>
      <x:c r="H32" s="6"/>
    </x:row>
    <x:row r="33" ht="25" customHeight="1">
      <x:c r="A33" s="3" t="str">
        <x:v>Current eligible denominator</x:v>
      </x:c>
      <x:c r="B33" s="17" t="n">
        <x:f>SUM('Evidence'!H46:H58)</x:f>
        <x:v>10920</x:v>
      </x:c>
      <x:c r="C33" s="17" t="n">
        <x:f>SUM('Evidence'!H72:H84)</x:f>
        <x:v>10400</x:v>
      </x:c>
      <x:c r="D33" s="17" t="n">
        <x:f>SUM('Evidence'!H98:H110)</x:f>
        <x:v>10000</x:v>
      </x:c>
      <x:c r="E33" s="17"/>
      <x:c r="F33" s="6"/>
      <x:c r="G33" s="6"/>
      <x:c r="H33" s="6"/>
    </x:row>
    <x:row r="34" ht="25" customHeight="1">
      <x:c r="A34" s="3" t="str">
        <x:v>Current Repl In Stock ratio</x:v>
      </x:c>
      <x:c r="B34" s="21" t="n">
        <x:f>IF(OR(NOT(ISNUMBER(B32)),NOT(ISNUMBER(B33)),B33=0),"n.a.",B32/B33)</x:f>
        <x:v>0.95</x:v>
      </x:c>
      <x:c r="C34" s="21" t="n">
        <x:f>IF(OR(NOT(ISNUMBER(C32)),NOT(ISNUMBER(C33)),C33=0),"n.a.",C32/C33)</x:f>
        <x:v>0.98</x:v>
      </x:c>
      <x:c r="D34" s="21" t="n">
        <x:f>IF(OR(NOT(ISNUMBER(D32)),NOT(ISNUMBER(D33)),D33=0),"n.a.",D32/D33)</x:f>
        <x:v>0.78</x:v>
      </x:c>
      <x:c r="E34" s="21"/>
      <x:c r="F34" s="6"/>
      <x:c r="G34" s="6"/>
      <x:c r="H34" s="6"/>
    </x:row>
    <x:row r="35" ht="25" customHeight="1">
      <x:c r="A35" s="3"/>
      <x:c r="B35" s="6"/>
      <x:c r="C35" s="6"/>
      <x:c r="D35" s="6"/>
      <x:c r="E35" s="6"/>
      <x:c r="F35" s="6"/>
      <x:c r="G35" s="6"/>
      <x:c r="H35" s="6"/>
    </x:row>
    <x:row r="36" ht="32" customHeight="1">
      <x:c r="A36" s="13" t="str">
        <x:v>Classic: timing within the period</x:v>
      </x:c>
      <x:c r="B36" s="14" t="str">
        <x:v>Group A</x:v>
      </x:c>
      <x:c r="C36" s="14" t="str">
        <x:v>Group B</x:v>
      </x:c>
      <x:c r="D36" s="14" t="str">
        <x:v>Group C</x:v>
      </x:c>
      <x:c r="E36" s="14" t="str"/>
      <x:c r="F36" s="6"/>
      <x:c r="G36" s="6"/>
      <x:c r="H36" s="6"/>
    </x:row>
    <x:row r="37" ht="25" customHeight="1">
      <x:c r="A37" s="3" t="str">
        <x:v>First five weeks: prior units</x:v>
      </x:c>
      <x:c r="B37" s="6" t="n">
        <x:f>SUM('Evidence'!E33:E37)</x:f>
        <x:v>6000</x:v>
      </x:c>
      <x:c r="C37" s="6" t="n">
        <x:f>SUM('Evidence'!E59:E63)</x:f>
        <x:v>6300</x:v>
      </x:c>
      <x:c r="D37" s="6" t="n">
        <x:f>SUM('Evidence'!E85:E89)</x:f>
        <x:v>3600</x:v>
      </x:c>
      <x:c r="E37" s="6"/>
      <x:c r="F37" s="6"/>
      <x:c r="G37" s="6"/>
      <x:c r="H37" s="6"/>
    </x:row>
    <x:row r="38" ht="25" customHeight="1">
      <x:c r="A38" s="3" t="str">
        <x:v>First five weeks: current units</x:v>
      </x:c>
      <x:c r="B38" s="6" t="n">
        <x:f>SUM('Evidence'!E46:E50)</x:f>
        <x:v>5400</x:v>
      </x:c>
      <x:c r="C38" s="6" t="n">
        <x:f>SUM('Evidence'!E72:E76)</x:f>
        <x:v>6200</x:v>
      </x:c>
      <x:c r="D38" s="6" t="n">
        <x:f>SUM('Evidence'!E98:E102)</x:f>
        <x:v>3530</x:v>
      </x:c>
      <x:c r="E38" s="6"/>
      <x:c r="F38" s="6"/>
      <x:c r="G38" s="6"/>
      <x:c r="H38" s="6"/>
    </x:row>
    <x:row r="39" ht="25" customHeight="1">
      <x:c r="A39" s="3" t="str">
        <x:v>First five: unit change</x:v>
      </x:c>
      <x:c r="B39" s="21" t="n">
        <x:f>B38/B37-1</x:f>
        <x:v>-0.09999999999999998</x:v>
      </x:c>
      <x:c r="C39" s="21" t="n">
        <x:f>C38/C37-1</x:f>
        <x:v>-0.015873015873015928</x:v>
      </x:c>
      <x:c r="D39" s="21" t="n">
        <x:f>D38/D37-1</x:f>
        <x:v>-0.019444444444444486</x:v>
      </x:c>
      <x:c r="E39" s="21"/>
      <x:c r="F39" s="6"/>
      <x:c r="G39" s="6"/>
      <x:c r="H39" s="6"/>
    </x:row>
    <x:row r="40" ht="25" customHeight="1">
      <x:c r="A40" s="3" t="str">
        <x:v>First five: current Repl In Stock</x:v>
      </x:c>
      <x:c r="B40" s="21" t="n">
        <x:f>SUM('Evidence'!G46:G50)/SUM('Evidence'!H46:H50)</x:f>
        <x:v>0.95</x:v>
      </x:c>
      <x:c r="C40" s="21" t="n">
        <x:f>SUM('Evidence'!G72:G76)/SUM('Evidence'!H72:H76)</x:f>
        <x:v>0.98</x:v>
      </x:c>
      <x:c r="D40" s="21" t="n">
        <x:f>SUM('Evidence'!G98:G102)/SUM('Evidence'!H98:H102)</x:f>
        <x:v>0.96</x:v>
      </x:c>
      <x:c r="E40" s="21"/>
      <x:c r="F40" s="6"/>
      <x:c r="G40" s="6"/>
      <x:c r="H40" s="6"/>
    </x:row>
    <x:row r="41" ht="25" customHeight="1">
      <x:c r="A41" s="3" t="str">
        <x:v>Remaining eight weeks: prior units</x:v>
      </x:c>
      <x:c r="B41" s="6" t="n">
        <x:f>SUM('Evidence'!E38:E45)</x:f>
        <x:v>9600</x:v>
      </x:c>
      <x:c r="C41" s="6" t="n">
        <x:f>SUM('Evidence'!E64:E71)</x:f>
        <x:v>10080</x:v>
      </x:c>
      <x:c r="D41" s="6" t="n">
        <x:f>SUM('Evidence'!E90:E97)</x:f>
        <x:v>5760</x:v>
      </x:c>
      <x:c r="E41" s="6"/>
      <x:c r="F41" s="6"/>
      <x:c r="G41" s="6"/>
      <x:c r="H41" s="6"/>
    </x:row>
    <x:row r="42" ht="25" customHeight="1">
      <x:c r="A42" s="3" t="str">
        <x:v>Remaining eight weeks: current units</x:v>
      </x:c>
      <x:c r="B42" s="6" t="n">
        <x:f>SUM('Evidence'!E51:E58)</x:f>
        <x:v>7080</x:v>
      </x:c>
      <x:c r="C42" s="6" t="n">
        <x:f>SUM('Evidence'!E77:E84)</x:f>
        <x:v>9400</x:v>
      </x:c>
      <x:c r="D42" s="6" t="n">
        <x:f>SUM('Evidence'!E103:E110)</x:f>
        <x:v>2710</x:v>
      </x:c>
      <x:c r="E42" s="6"/>
      <x:c r="F42" s="6"/>
      <x:c r="G42" s="6"/>
      <x:c r="H42" s="6"/>
    </x:row>
    <x:row r="43" ht="25" customHeight="1">
      <x:c r="A43" s="3" t="str">
        <x:v>Remaining eight: unit change</x:v>
      </x:c>
      <x:c r="B43" s="21" t="n">
        <x:f>B42/B41-1</x:f>
        <x:v>-0.26249999999999996</x:v>
      </x:c>
      <x:c r="C43" s="21" t="n">
        <x:f>C42/C41-1</x:f>
        <x:v>-0.06746031746031744</x:v>
      </x:c>
      <x:c r="D43" s="21" t="n">
        <x:f>D42/D41-1</x:f>
        <x:v>-0.5295138888888888</x:v>
      </x:c>
      <x:c r="E43" s="21"/>
      <x:c r="F43" s="6"/>
      <x:c r="G43" s="6"/>
      <x:c r="H43" s="6"/>
    </x:row>
    <x:row r="44" ht="25" customHeight="1">
      <x:c r="A44" s="3" t="str">
        <x:v>Remaining eight: current Repl In Stock</x:v>
      </x:c>
      <x:c r="B44" s="21" t="n">
        <x:f>SUM('Evidence'!G51:G58)/SUM('Evidence'!H51:H58)</x:f>
        <x:v>0.95</x:v>
      </x:c>
      <x:c r="C44" s="21" t="n">
        <x:f>SUM('Evidence'!G77:G84)/SUM('Evidence'!H77:H84)</x:f>
        <x:v>0.98</x:v>
      </x:c>
      <x:c r="D44" s="21" t="n">
        <x:f>SUM('Evidence'!G103:G110)/SUM('Evidence'!H103:H110)</x:f>
        <x:v>0.66</x:v>
      </x:c>
      <x:c r="E44" s="21"/>
      <x:c r="F44" s="6"/>
      <x:c r="G44" s="6"/>
      <x:c r="H44" s="6"/>
    </x:row>
    <x:row r="45" ht="25" customHeight="1">
      <x:c r="A45" s="3"/>
      <x:c r="B45" s="6"/>
      <x:c r="C45" s="6"/>
      <x:c r="D45" s="6"/>
      <x:c r="E45" s="6"/>
      <x:c r="F45" s="6"/>
      <x:c r="G45" s="6"/>
      <x:c r="H45" s="6"/>
    </x:row>
    <x:row r="46" ht="32" customHeight="1">
      <x:c r="A46" s="13" t="str">
        <x:v>Switching: derived index points</x:v>
      </x:c>
      <x:c r="B46" s="14" t="str">
        <x:v>Group A</x:v>
      </x:c>
      <x:c r="C46" s="14" t="str">
        <x:v>Group B</x:v>
      </x:c>
      <x:c r="D46" s="14" t="str">
        <x:v>Group C</x:v>
      </x:c>
      <x:c r="E46" s="14" t="str"/>
      <x:c r="F46" s="6"/>
      <x:c r="G46" s="6"/>
      <x:c r="H46" s="6"/>
    </x:row>
    <x:row r="47" ht="25" customHeight="1">
      <x:c r="A47" s="3" t="str">
        <x:v>Prior index baseline</x:v>
      </x:c>
      <x:c r="B47" s="24" t="n">
        <x:f>100*'Evidence'!B115/'Evidence'!B115</x:f>
        <x:v>100</x:v>
      </x:c>
      <x:c r="C47" s="24" t="n">
        <x:f>100*'Evidence'!C115/'Evidence'!C115</x:f>
        <x:v>100</x:v>
      </x:c>
      <x:c r="D47" s="24" t="n">
        <x:f>100*'Evidence'!D115/'Evidence'!D115</x:f>
        <x:v>100</x:v>
      </x:c>
      <x:c r="E47" s="24"/>
      <x:c r="F47" s="6"/>
      <x:c r="G47" s="6"/>
      <x:c r="H47" s="6"/>
    </x:row>
    <x:row r="48" ht="25" customHeight="1">
      <x:c r="A48" s="3" t="str">
        <x:v>Current index</x:v>
      </x:c>
      <x:c r="B48" s="24" t="n">
        <x:f>100*'Evidence'!B116/'Evidence'!B115</x:f>
        <x:v>88</x:v>
      </x:c>
      <x:c r="C48" s="24" t="n">
        <x:f>100*'Evidence'!C116/'Evidence'!C115</x:f>
        <x:v>98</x:v>
      </x:c>
      <x:c r="D48" s="24" t="n">
        <x:f>100*'Evidence'!D116/'Evidence'!D115</x:f>
        <x:v>76</x:v>
      </x:c>
      <x:c r="E48" s="24"/>
      <x:c r="F48" s="6"/>
      <x:c r="G48" s="6"/>
      <x:c r="H48" s="6"/>
    </x:row>
    <x:row r="49" ht="25" customHeight="1">
      <x:c r="A49" s="3" t="str">
        <x:v>Category new / lapsed net</x:v>
      </x:c>
      <x:c r="B49" s="25" t="n">
        <x:f>100*'Evidence'!B117/'Evidence'!B115</x:f>
        <x:v>-1</x:v>
      </x:c>
      <x:c r="C49" s="25" t="n">
        <x:f>100*'Evidence'!C117/'Evidence'!C115</x:f>
        <x:v>-1</x:v>
      </x:c>
      <x:c r="D49" s="25" t="n">
        <x:f>100*'Evidence'!D117/'Evidence'!D115</x:f>
        <x:v>-3</x:v>
      </x:c>
      <x:c r="E49" s="25"/>
      <x:c r="F49" s="6"/>
      <x:c r="G49" s="6"/>
      <x:c r="H49" s="6"/>
    </x:row>
    <x:row r="50" ht="25" customHeight="1">
      <x:c r="A50" s="3" t="str">
        <x:v>Category expansion / contraction net</x:v>
      </x:c>
      <x:c r="B50" s="25" t="n">
        <x:f>100*'Evidence'!B118/'Evidence'!B115</x:f>
        <x:v>-2</x:v>
      </x:c>
      <x:c r="C50" s="25" t="n">
        <x:f>100*'Evidence'!C118/'Evidence'!C115</x:f>
        <x:v>-1</x:v>
      </x:c>
      <x:c r="D50" s="25" t="n">
        <x:f>100*'Evidence'!D118/'Evidence'!D115</x:f>
        <x:v>-16</x:v>
      </x:c>
      <x:c r="E50" s="25"/>
      <x:c r="F50" s="6"/>
      <x:c r="G50" s="6"/>
      <x:c r="H50" s="6"/>
    </x:row>
    <x:row r="51" ht="25" customHeight="1">
      <x:c r="A51" s="3" t="str">
        <x:v>Group Switching net</x:v>
      </x:c>
      <x:c r="B51" s="25" t="n">
        <x:f>100*'Evidence'!B119/'Evidence'!B115</x:f>
        <x:v>-9</x:v>
      </x:c>
      <x:c r="C51" s="25" t="n">
        <x:f>100*'Evidence'!C119/'Evidence'!C115</x:f>
        <x:v>0</x:v>
      </x:c>
      <x:c r="D51" s="25" t="n">
        <x:f>100*'Evidence'!D119/'Evidence'!D115</x:f>
        <x:v>-5</x:v>
      </x:c>
      <x:c r="E51" s="25"/>
      <x:c r="F51" s="6"/>
      <x:c r="G51" s="6"/>
      <x:c r="H51" s="6"/>
    </x:row>
    <x:row r="52" ht="25" customHeight="1">
      <x:c r="A52" s="3" t="str">
        <x:v>Brand Meridian detail net</x:v>
      </x:c>
      <x:c r="B52" s="25" t="n">
        <x:f>100*'Evidence'!B120/'Evidence'!B115</x:f>
        <x:v>-7</x:v>
      </x:c>
      <x:c r="C52" s="25" t="n">
        <x:f>100*'Evidence'!C120/'Evidence'!C115</x:f>
        <x:v>-1</x:v>
      </x:c>
      <x:c r="D52" s="25" t="n">
        <x:f>100*'Evidence'!D120/'Evidence'!D115</x:f>
        <x:v>-2</x:v>
      </x:c>
      <x:c r="E52" s="25"/>
      <x:c r="F52" s="6"/>
      <x:c r="G52" s="6"/>
      <x:c r="H52" s="6"/>
    </x:row>
    <x:row r="53" ht="25" customHeight="1">
      <x:c r="A53" s="3" t="str">
        <x:v>Remaining category detail net</x:v>
      </x:c>
      <x:c r="B53" s="25" t="n">
        <x:f>100*'Evidence'!B121/'Evidence'!B115</x:f>
        <x:v>-2</x:v>
      </x:c>
      <x:c r="C53" s="25" t="n">
        <x:f>100*'Evidence'!C121/'Evidence'!C115</x:f>
        <x:v>1</x:v>
      </x:c>
      <x:c r="D53" s="25" t="n">
        <x:f>100*'Evidence'!D121/'Evidence'!D115</x:f>
        <x:v>-3</x:v>
      </x:c>
      <x:c r="E53" s="25"/>
      <x:c r="F53" s="6"/>
      <x:c r="G53" s="6"/>
      <x:c r="H53" s="6"/>
    </x:row>
    <x:row r="54" ht="25" customHeight="1">
      <x:c r="A54" s="3" t="str">
        <x:v>Top-level bridge difference</x:v>
      </x:c>
      <x:c r="B54" s="20" t="n">
        <x:f>B48-B47-SUM(B49:B51)</x:f>
        <x:v>0</x:v>
      </x:c>
      <x:c r="C54" s="20" t="n">
        <x:f>C48-C47-SUM(C49:C51)</x:f>
        <x:v>0</x:v>
      </x:c>
      <x:c r="D54" s="20" t="n">
        <x:f>D48-D47-SUM(D49:D51)</x:f>
        <x:v>0</x:v>
      </x:c>
      <x:c r="E54" s="20"/>
      <x:c r="F54" s="6"/>
      <x:c r="G54" s="6"/>
      <x:c r="H54" s="6"/>
    </x:row>
    <x:row r="55" ht="25" customHeight="1">
      <x:c r="A55" s="3" t="str">
        <x:v>Switching-detail difference</x:v>
      </x:c>
      <x:c r="B55" s="20" t="n">
        <x:f>B51-SUM(B52:B53)</x:f>
        <x:v>0</x:v>
      </x:c>
      <x:c r="C55" s="20" t="n">
        <x:f>C51-SUM(C52:C53)</x:f>
        <x:v>0</x:v>
      </x:c>
      <x:c r="D55" s="20" t="n">
        <x:f>D51-SUM(D52:D53)</x:f>
        <x:v>0</x:v>
      </x:c>
      <x:c r="E55" s="20"/>
      <x:c r="F55" s="6"/>
      <x:c r="G55" s="6"/>
      <x:c r="H55" s="6"/>
    </x:row>
    <x:row r="56" ht="25" customHeight="1">
      <x:c r="A56" s="3"/>
      <x:c r="B56" s="6"/>
      <x:c r="C56" s="6"/>
      <x:c r="D56" s="6"/>
      <x:c r="E56" s="6"/>
      <x:c r="F56" s="6"/>
      <x:c r="G56" s="6"/>
      <x:c r="H56" s="6"/>
    </x:row>
    <x:row r="57" ht="25" customHeight="1">
      <x:c r="A57" s="3"/>
      <x:c r="B57" s="6"/>
      <x:c r="C57" s="6"/>
      <x:c r="D57" s="6"/>
      <x:c r="E57" s="6"/>
      <x:c r="F57" s="6"/>
      <x:c r="G57" s="6"/>
      <x:c r="H57" s="6"/>
    </x:row>
    <x:row r="58" ht="32" customHeight="1">
      <x:c r="A58" s="13" t="str">
        <x:v>Classic: Assortment Performance</x:v>
      </x:c>
      <x:c r="B58" s="14" t="str">
        <x:v>Group A</x:v>
      </x:c>
      <x:c r="C58" s="14" t="str">
        <x:v>Group B</x:v>
      </x:c>
      <x:c r="D58" s="14" t="str">
        <x:v>Group C</x:v>
      </x:c>
      <x:c r="E58" s="14" t="str"/>
      <x:c r="F58" s="6"/>
      <x:c r="G58" s="6"/>
      <x:c r="H58" s="6"/>
    </x:row>
    <x:row r="59" ht="25" customHeight="1">
      <x:c r="A59" s="3" t="str">
        <x:v>Native Composite Score</x:v>
      </x:c>
      <x:c r="B59" s="20" t="n">
        <x:f>'Evidence'!C131</x:f>
        <x:v>0.47</x:v>
      </x:c>
      <x:c r="C59" s="20" t="n">
        <x:f>'Evidence'!C137</x:f>
        <x:v>0.78</x:v>
      </x:c>
      <x:c r="D59" s="20" t="n">
        <x:f>'Evidence'!C143</x:f>
        <x:v>0.31</x:v>
      </x:c>
      <x:c r="E59" s="20"/>
      <x:c r="F59" s="6"/>
      <x:c r="G59" s="6"/>
      <x:c r="H59" s="6"/>
    </x:row>
    <x:row r="60" ht="25" customHeight="1">
      <x:c r="A60" s="3" t="str">
        <x:v>Derived rank within six packs</x:v>
      </x:c>
      <x:c r="B60" s="6" t="n">
        <x:f>1+COUNTIF('Evidence'!C126:C131,"&gt;"&amp;'Evidence'!C131)</x:f>
        <x:v>5</x:v>
      </x:c>
      <x:c r="C60" s="6" t="n">
        <x:f>1+COUNTIF('Evidence'!C132:C137,"&gt;"&amp;'Evidence'!C137)</x:f>
        <x:v>2</x:v>
      </x:c>
      <x:c r="D60" s="6" t="n">
        <x:f>1+COUNTIF('Evidence'!C138:C143,"&gt;"&amp;'Evidence'!C143)</x:f>
        <x:v>6</x:v>
      </x:c>
      <x:c r="E60" s="6"/>
      <x:c r="F60" s="6"/>
      <x:c r="G60" s="6"/>
      <x:c r="H60" s="6"/>
    </x:row>
    <x:row r="61" ht="25" customHeight="1">
      <x:c r="A61" s="3" t="str">
        <x:v>Native Loyal Sales share</x:v>
      </x:c>
      <x:c r="B61" s="21" t="n">
        <x:f>'Evidence'!D131</x:f>
        <x:v>0.35</x:v>
      </x:c>
      <x:c r="C61" s="21" t="n">
        <x:f>'Evidence'!D137</x:f>
        <x:v>0.68</x:v>
      </x:c>
      <x:c r="D61" s="21" t="n">
        <x:f>'Evidence'!D143</x:f>
        <x:v>0.51</x:v>
      </x:c>
      <x:c r="E61" s="21"/>
      <x:c r="F61" s="6"/>
      <x:c r="G61" s="6"/>
      <x:c r="H61" s="6"/>
    </x:row>
    <x:row r="62" ht="25" customHeight="1">
      <x:c r="A62" s="3" t="str">
        <x:v>Native Exclusivity customers</x:v>
      </x:c>
      <x:c r="B62" s="6" t="n">
        <x:f>'Evidence'!E131</x:f>
        <x:v>20</x:v>
      </x:c>
      <x:c r="C62" s="6" t="n">
        <x:f>'Evidence'!E137</x:f>
        <x:v>120</x:v>
      </x:c>
      <x:c r="D62" s="6" t="n">
        <x:f>'Evidence'!E143</x:f>
        <x:v>32</x:v>
      </x:c>
      <x:c r="E62" s="6"/>
      <x:c r="F62" s="6"/>
      <x:c r="G62" s="6"/>
      <x:c r="H62" s="6"/>
    </x:row>
    <x:row r="63" ht="25" customHeight="1">
      <x:c r="A63" s="3" t="str">
        <x:v>Native Category Repeaters</x:v>
      </x:c>
      <x:c r="B63" s="6" t="n">
        <x:f>'Evidence'!F131</x:f>
        <x:v>1000</x:v>
      </x:c>
      <x:c r="C63" s="6" t="n">
        <x:f>'Evidence'!F137</x:f>
        <x:v>1500</x:v>
      </x:c>
      <x:c r="D63" s="6" t="n">
        <x:f>'Evidence'!F143</x:f>
        <x:v>800</x:v>
      </x:c>
      <x:c r="E63" s="6"/>
      <x:c r="F63" s="6"/>
      <x:c r="G63" s="6"/>
      <x:c r="H63" s="6"/>
    </x:row>
    <x:row r="64" ht="25" customHeight="1">
      <x:c r="A64" s="3" t="str">
        <x:v>Derived exclusive repeater share</x:v>
      </x:c>
      <x:c r="B64" s="21" t="n">
        <x:f>IF(OR(NOT(ISNUMBER(B62)),NOT(ISNUMBER(B63)),B63=0),"n.a.",B62/B63)</x:f>
        <x:v>0.02</x:v>
      </x:c>
      <x:c r="C64" s="21" t="n">
        <x:f>IF(OR(NOT(ISNUMBER(C62)),NOT(ISNUMBER(C63)),C63=0),"n.a.",C62/C63)</x:f>
        <x:v>0.08</x:v>
      </x:c>
      <x:c r="D64" s="21" t="n">
        <x:f>IF(OR(NOT(ISNUMBER(D62)),NOT(ISNUMBER(D63)),D63=0),"n.a.",D62/D63)</x:f>
        <x:v>0.04</x:v>
      </x:c>
      <x:c r="E64" s="21"/>
      <x:c r="F64" s="6"/>
      <x:c r="G64" s="6"/>
      <x:c r="H64" s="6"/>
    </x:row>
    <x:row r="65" ht="25" customHeight="1">
      <x:c r="A65" s="3"/>
      <x:c r="B65" s="6"/>
      <x:c r="C65" s="6"/>
      <x:c r="D65" s="6"/>
      <x:c r="E65" s="6"/>
      <x:c r="F65" s="6"/>
      <x:c r="G65" s="6"/>
      <x:c r="H65" s="6"/>
    </x:row>
    <x:row r="66" ht="25" customHeight="1">
      <x:c r="A66" s="3"/>
      <x:c r="B66" s="6"/>
      <x:c r="C66" s="6"/>
      <x:c r="D66" s="6"/>
      <x:c r="E66" s="6"/>
      <x:c r="F66" s="6"/>
      <x:c r="G66" s="6"/>
      <x:c r="H66" s="6"/>
    </x:row>
    <x:row r="67" ht="32" customHeight="1">
      <x:c r="A67" s="13" t="str">
        <x:v>Group A: all six packs</x:v>
      </x:c>
      <x:c r="B67" s="14" t="str">
        <x:v>Net unit change</x:v>
      </x:c>
      <x:c r="C67" s="14" t="str">
        <x:v>Retail USD change</x:v>
      </x:c>
      <x:c r="D67" s="14" t="str">
        <x:v>Unit share</x:v>
      </x:c>
      <x:c r="E67" s="14" t="str">
        <x:v>Units/store/week</x:v>
      </x:c>
      <x:c r="F67" s="6"/>
      <x:c r="G67" s="14" t="str">
        <x:v>AP subset rank</x:v>
      </x:c>
      <x:c r="H67" s="14" t="str">
        <x:v>Excl. repeater share</x:v>
      </x:c>
    </x:row>
    <x:row r="68" ht="25" customHeight="1">
      <x:c r="A68" s="3" t="str">
        <x:v>S1 / Original 6-pack</x:v>
      </x:c>
      <x:c r="B68" s="21" t="n">
        <x:f>'Evidence'!D9/'Evidence'!C9-1</x:f>
        <x:v>0.05263157894736836</x:v>
      </x:c>
      <x:c r="C68" s="21" t="n">
        <x:f>'Evidence'!F9/'Evidence'!E9-1</x:f>
        <x:v>0.06178489702517154</x:v>
      </x:c>
      <x:c r="D68" s="21" t="n">
        <x:f>'Evidence'!D9/B$10</x:f>
        <x:v>0.2777777777777778</x:v>
      </x:c>
      <x:c r="E68" s="20" t="n">
        <x:f>'Evidence'!D9/B$6/B$7</x:f>
        <x:v>20</x:v>
      </x:c>
      <x:c r="F68" s="6"/>
      <x:c r="G68" s="6" t="n">
        <x:f>1+COUNTIF('Evidence'!C126:C131,"&gt;"&amp;'Evidence'!C126)</x:f>
        <x:v>1</x:v>
      </x:c>
      <x:c r="H68" s="21" t="n">
        <x:f>IF(OR(NOT(ISNUMBER('Evidence'!E126)),NOT(ISNUMBER('Evidence'!F126)),'Evidence'!F126=0),"n.a.",'Evidence'!E126/'Evidence'!F126)</x:f>
        <x:v>0.05</x:v>
      </x:c>
    </x:row>
    <x:row r="69" ht="25" customHeight="1">
      <x:c r="A69" s="3" t="str">
        <x:v>S2 / Cocoa 6-pack</x:v>
      </x:c>
      <x:c r="B69" s="21" t="n">
        <x:f>'Evidence'!D10/'Evidence'!C10-1</x:f>
        <x:v>0.1428571428571428</x:v>
      </x:c>
      <x:c r="C69" s="21" t="n">
        <x:f>'Evidence'!F10/'Evidence'!E10-1</x:f>
        <x:v>0.1366795366795368</x:v>
      </x:c>
      <x:c r="D69" s="21" t="n">
        <x:f>'Evidence'!D10/B$10</x:f>
        <x:v>0.2222222222222222</x:v>
      </x:c>
      <x:c r="E69" s="20" t="n">
        <x:f>'Evidence'!D10/B$6/B$7</x:f>
        <x:v>16</x:v>
      </x:c>
      <x:c r="F69" s="6"/>
      <x:c r="G69" s="6" t="n">
        <x:f>1+COUNTIF('Evidence'!C126:C131,"&gt;"&amp;'Evidence'!C127)</x:f>
        <x:v>2</x:v>
      </x:c>
      <x:c r="H69" s="21" t="n">
        <x:f>IF(OR(NOT(ISNUMBER('Evidence'!E127)),NOT(ISNUMBER('Evidence'!F127)),'Evidence'!F127=0),"n.a.",'Evidence'!E127/'Evidence'!F127)</x:f>
        <x:v>0.04</x:v>
      </x:c>
    </x:row>
    <x:row r="70" ht="25" customHeight="1">
      <x:c r="A70" s="3" t="str">
        <x:v>S3 / Variety 12-pack</x:v>
      </x:c>
      <x:c r="B70" s="21" t="n">
        <x:f>'Evidence'!D11/'Evidence'!C11-1</x:f>
        <x:v>0.09090909090909083</x:v>
      </x:c>
      <x:c r="C70" s="21" t="n">
        <x:f>'Evidence'!F11/'Evidence'!E11-1</x:f>
        <x:v>0.07257448433919023</x:v>
      </x:c>
      <x:c r="D70" s="21" t="n">
        <x:f>'Evidence'!D11/B$10</x:f>
        <x:v>0.16666666666666666</x:v>
      </x:c>
      <x:c r="E70" s="20" t="n">
        <x:f>'Evidence'!D11/B$6/B$7</x:f>
        <x:v>12</x:v>
      </x:c>
      <x:c r="F70" s="6"/>
      <x:c r="G70" s="6" t="n">
        <x:f>1+COUNTIF('Evidence'!C126:C131,"&gt;"&amp;'Evidence'!C128)</x:f>
        <x:v>3</x:v>
      </x:c>
      <x:c r="H70" s="21" t="n">
        <x:f>IF(OR(NOT(ISNUMBER('Evidence'!E128)),NOT(ISNUMBER('Evidence'!F128)),'Evidence'!F128=0),"n.a.",'Evidence'!E128/'Evidence'!F128)</x:f>
        <x:v>0.03</x:v>
      </x:c>
    </x:row>
    <x:row r="71" ht="25" customHeight="1">
      <x:c r="A71" s="3" t="str">
        <x:v>S4 / Fruit 6-pack</x:v>
      </x:c>
      <x:c r="B71" s="21" t="n">
        <x:f>'Evidence'!D12/'Evidence'!C12-1</x:f>
        <x:v>0</x:v>
      </x:c>
      <x:c r="C71" s="21" t="n">
        <x:f>'Evidence'!F12/'Evidence'!E12-1</x:f>
        <x:v>-0.008620689655172376</x:v>
      </x:c>
      <x:c r="D71" s="21" t="n">
        <x:f>'Evidence'!D12/B$10</x:f>
        <x:v>0.1388888888888889</x:v>
      </x:c>
      <x:c r="E71" s="20" t="n">
        <x:f>'Evidence'!D12/B$6/B$7</x:f>
        <x:v>10</x:v>
      </x:c>
      <x:c r="F71" s="6"/>
      <x:c r="G71" s="6" t="n">
        <x:f>1+COUNTIF('Evidence'!C126:C131,"&gt;"&amp;'Evidence'!C129)</x:f>
        <x:v>4</x:v>
      </x:c>
      <x:c r="H71" s="21" t="n">
        <x:f>IF(OR(NOT(ISNUMBER('Evidence'!E129)),NOT(ISNUMBER('Evidence'!F129)),'Evidence'!F129=0),"n.a.",'Evidence'!E129/'Evidence'!F129)</x:f>
        <x:v>0.02</x:v>
      </x:c>
    </x:row>
    <x:row r="72" ht="25" customHeight="1">
      <x:c r="A72" s="3" t="str">
        <x:v>S5 / Value 18-pack</x:v>
      </x:c>
      <x:c r="B72" s="21" t="n">
        <x:f>'Evidence'!D13/'Evidence'!C13-1</x:f>
        <x:v>-0.25</x:v>
      </x:c>
      <x:c r="C72" s="21" t="n">
        <x:f>'Evidence'!F13/'Evidence'!E13-1</x:f>
        <x:v>-0.25943396226415094</x:v>
      </x:c>
      <x:c r="D72" s="21" t="n">
        <x:f>'Evidence'!D13/B$10</x:f>
        <x:v>0.08333333333333333</x:v>
      </x:c>
      <x:c r="E72" s="20" t="n">
        <x:f>'Evidence'!D13/B$6/B$7</x:f>
        <x:v>6</x:v>
      </x:c>
      <x:c r="F72" s="6"/>
      <x:c r="G72" s="6" t="n">
        <x:f>1+COUNTIF('Evidence'!C126:C131,"&gt;"&amp;'Evidence'!C130)</x:f>
        <x:v>6</x:v>
      </x:c>
      <x:c r="H72" s="21" t="n">
        <x:f>IF(OR(NOT(ISNUMBER('Evidence'!E130)),NOT(ISNUMBER('Evidence'!F130)),'Evidence'!F130=0),"n.a.",'Evidence'!E130/'Evidence'!F130)</x:f>
        <x:v>0.01</x:v>
      </x:c>
    </x:row>
    <x:row r="73" ht="25" customHeight="1">
      <x:c r="A73" s="3" t="str">
        <x:v>S6 / Classic 8-pack</x:v>
      </x:c>
      <x:c r="B73" s="21" t="n">
        <x:f>'Evidence'!D14/'Evidence'!C14-1</x:f>
        <x:v>-0.19999999999999996</x:v>
      </x:c>
      <x:c r="C73" s="21" t="n">
        <x:f>'Evidence'!F14/'Evidence'!E14-1</x:f>
        <x:v>-0.23216080402010053</x:v>
      </x:c>
      <x:c r="D73" s="21" t="n">
        <x:f>'Evidence'!D14/B$10</x:f>
        <x:v>0.1111111111111111</x:v>
      </x:c>
      <x:c r="E73" s="20" t="n">
        <x:f>'Evidence'!D14/B$6/B$7</x:f>
        <x:v>8</x:v>
      </x:c>
      <x:c r="F73" s="6"/>
      <x:c r="G73" s="6" t="n">
        <x:f>1+COUNTIF('Evidence'!C126:C131,"&gt;"&amp;'Evidence'!C131)</x:f>
        <x:v>5</x:v>
      </x:c>
      <x:c r="H73" s="21" t="n">
        <x:f>IF(OR(NOT(ISNUMBER('Evidence'!E131)),NOT(ISNUMBER('Evidence'!F131)),'Evidence'!F131=0),"n.a.",'Evidence'!E131/'Evidence'!F131)</x:f>
        <x:v>0.02</x:v>
      </x:c>
    </x:row>
    <x:row r="74" ht="25" customHeight="1">
      <x:c r="A74" s="3"/>
      <x:c r="B74" s="6"/>
      <x:c r="C74" s="6"/>
      <x:c r="D74" s="6"/>
      <x:c r="E74" s="6"/>
      <x:c r="F74" s="6"/>
      <x:c r="G74" s="6"/>
      <x:c r="H74" s="6"/>
    </x:row>
    <x:row r="75" ht="25" customHeight="1">
      <x:c r="A75" s="3"/>
      <x:c r="B75" s="6"/>
      <x:c r="C75" s="6"/>
      <x:c r="D75" s="6"/>
      <x:c r="E75" s="6"/>
      <x:c r="F75" s="6"/>
      <x:c r="G75" s="6"/>
      <x:c r="H75" s="6"/>
    </x:row>
    <x:row r="76" ht="32" customHeight="1">
      <x:c r="A76" s="13" t="str">
        <x:v>Group B: all six packs</x:v>
      </x:c>
      <x:c r="B76" s="14" t="str">
        <x:v>Net unit change</x:v>
      </x:c>
      <x:c r="C76" s="14" t="str">
        <x:v>Retail USD change</x:v>
      </x:c>
      <x:c r="D76" s="14" t="str">
        <x:v>Unit share</x:v>
      </x:c>
      <x:c r="E76" s="14" t="str">
        <x:v>Units/store/week</x:v>
      </x:c>
      <x:c r="F76" s="6"/>
      <x:c r="G76" s="14" t="str">
        <x:v>AP subset rank</x:v>
      </x:c>
      <x:c r="H76" s="14" t="str">
        <x:v>Excl. repeater share</x:v>
      </x:c>
    </x:row>
    <x:row r="77" ht="25" customHeight="1">
      <x:c r="A77" s="3" t="str">
        <x:v>S1 / Original 6-pack</x:v>
      </x:c>
      <x:c r="B77" s="21" t="n">
        <x:f>'Evidence'!D15/'Evidence'!C15-1</x:f>
        <x:v>0.05882352941176472</x:v>
      </x:c>
      <x:c r="C77" s="21" t="n">
        <x:f>'Evidence'!F15/'Evidence'!E15-1</x:f>
        <x:v>0.061892583120204625</x:v>
      </x:c>
      <x:c r="D77" s="21" t="n">
        <x:f>'Evidence'!D15/C$10</x:f>
        <x:v>0.21176470588235294</x:v>
      </x:c>
      <x:c r="E77" s="20" t="n">
        <x:f>'Evidence'!D15/C$6/C$7</x:f>
        <x:v>18</x:v>
      </x:c>
      <x:c r="F77" s="6"/>
      <x:c r="G77" s="6" t="n">
        <x:f>1+COUNTIF('Evidence'!C132:C137,"&gt;"&amp;'Evidence'!C132)</x:f>
        <x:v>1</x:v>
      </x:c>
      <x:c r="H77" s="21" t="n">
        <x:f>IF(OR(NOT(ISNUMBER('Evidence'!E132)),NOT(ISNUMBER('Evidence'!F132)),'Evidence'!F132=0),"n.a.",'Evidence'!E132/'Evidence'!F132)</x:f>
        <x:v>0.05</x:v>
      </x:c>
    </x:row>
    <x:row r="78" ht="25" customHeight="1">
      <x:c r="A78" s="3" t="str">
        <x:v>S2 / Cocoa 6-pack</x:v>
      </x:c>
      <x:c r="B78" s="21" t="n">
        <x:f>'Evidence'!D16/'Evidence'!C16-1</x:f>
        <x:v>0</x:v>
      </x:c>
      <x:c r="C78" s="21" t="n">
        <x:f>'Evidence'!F16/'Evidence'!E16-1</x:f>
        <x:v>0.00540540540540535</x:v>
      </x:c>
      <x:c r="D78" s="21" t="n">
        <x:f>'Evidence'!D16/C$10</x:f>
        <x:v>0.16470588235294117</x:v>
      </x:c>
      <x:c r="E78" s="20" t="n">
        <x:f>'Evidence'!D16/C$6/C$7</x:f>
        <x:v>14</x:v>
      </x:c>
      <x:c r="F78" s="6"/>
      <x:c r="G78" s="6" t="n">
        <x:f>1+COUNTIF('Evidence'!C132:C137,"&gt;"&amp;'Evidence'!C133)</x:f>
        <x:v>4</x:v>
      </x:c>
      <x:c r="H78" s="21" t="n">
        <x:f>IF(OR(NOT(ISNUMBER('Evidence'!E133)),NOT(ISNUMBER('Evidence'!F133)),'Evidence'!F133=0),"n.a.",'Evidence'!E133/'Evidence'!F133)</x:f>
        <x:v>0.04</x:v>
      </x:c>
    </x:row>
    <x:row r="79" ht="25" customHeight="1">
      <x:c r="A79" s="3" t="str">
        <x:v>S3 / Variety 12-pack</x:v>
      </x:c>
      <x:c r="B79" s="21" t="n">
        <x:f>'Evidence'!D17/'Evidence'!C17-1</x:f>
        <x:v>0.0714285714285714</x:v>
      </x:c>
      <x:c r="C79" s="21" t="n">
        <x:f>'Evidence'!F17/'Evidence'!E17-1</x:f>
        <x:v>0.07506053268765123</x:v>
      </x:c>
      <x:c r="D79" s="21" t="n">
        <x:f>'Evidence'!D17/C$10</x:f>
        <x:v>0.17647058823529413</x:v>
      </x:c>
      <x:c r="E79" s="20" t="n">
        <x:f>'Evidence'!D17/C$6/C$7</x:f>
        <x:v>15</x:v>
      </x:c>
      <x:c r="F79" s="6"/>
      <x:c r="G79" s="6" t="n">
        <x:f>1+COUNTIF('Evidence'!C132:C137,"&gt;"&amp;'Evidence'!C134)</x:f>
        <x:v>3</x:v>
      </x:c>
      <x:c r="H79" s="21" t="n">
        <x:f>IF(OR(NOT(ISNUMBER('Evidence'!E134)),NOT(ISNUMBER('Evidence'!F134)),'Evidence'!F134=0),"n.a.",'Evidence'!E134/'Evidence'!F134)</x:f>
        <x:v>0.05</x:v>
      </x:c>
    </x:row>
    <x:row r="80" ht="25" customHeight="1">
      <x:c r="A80" s="3" t="str">
        <x:v>S4 / Fruit 6-pack</x:v>
      </x:c>
      <x:c r="B80" s="21" t="n">
        <x:f>'Evidence'!D18/'Evidence'!C18-1</x:f>
        <x:v>0</x:v>
      </x:c>
      <x:c r="C80" s="21" t="n">
        <x:f>'Evidence'!F18/'Evidence'!E18-1</x:f>
        <x:v>-0.002873563218390829</x:v>
      </x:c>
      <x:c r="D80" s="21" t="n">
        <x:f>'Evidence'!D18/C$10</x:f>
        <x:v>0.09411764705882353</x:v>
      </x:c>
      <x:c r="E80" s="20" t="n">
        <x:f>'Evidence'!D18/C$6/C$7</x:f>
        <x:v>8</x:v>
      </x:c>
      <x:c r="F80" s="6"/>
      <x:c r="G80" s="6" t="n">
        <x:f>1+COUNTIF('Evidence'!C132:C137,"&gt;"&amp;'Evidence'!C135)</x:f>
        <x:v>6</x:v>
      </x:c>
      <x:c r="H80" s="21" t="n">
        <x:f>IF(OR(NOT(ISNUMBER('Evidence'!E135)),NOT(ISNUMBER('Evidence'!F135)),'Evidence'!F135=0),"n.a.",'Evidence'!E135/'Evidence'!F135)</x:f>
        <x:v>0.02</x:v>
      </x:c>
    </x:row>
    <x:row r="81" ht="25" customHeight="1">
      <x:c r="A81" s="3" t="str">
        <x:v>S5 / Value 18-pack</x:v>
      </x:c>
      <x:c r="B81" s="21" t="n">
        <x:f>'Evidence'!D19/'Evidence'!C19-1</x:f>
        <x:v>0.05263157894736836</x:v>
      </x:c>
      <x:c r="C81" s="21" t="n">
        <x:f>'Evidence'!F19/'Evidence'!E19-1</x:f>
        <x:v>0.04865938430983108</x:v>
      </x:c>
      <x:c r="D81" s="21" t="n">
        <x:f>'Evidence'!D19/C$10</x:f>
        <x:v>0.23529411764705882</x:v>
      </x:c>
      <x:c r="E81" s="20" t="n">
        <x:f>'Evidence'!D19/C$6/C$7</x:f>
        <x:v>20</x:v>
      </x:c>
      <x:c r="F81" s="6"/>
      <x:c r="G81" s="6" t="n">
        <x:f>1+COUNTIF('Evidence'!C132:C137,"&gt;"&amp;'Evidence'!C136)</x:f>
        <x:v>5</x:v>
      </x:c>
      <x:c r="H81" s="21" t="n">
        <x:f>IF(OR(NOT(ISNUMBER('Evidence'!E136)),NOT(ISNUMBER('Evidence'!F136)),'Evidence'!F136=0),"n.a.",'Evidence'!E136/'Evidence'!F136)</x:f>
        <x:v>0.04</x:v>
      </x:c>
    </x:row>
    <x:row r="82" ht="25" customHeight="1">
      <x:c r="A82" s="3" t="str">
        <x:v>S6 / Classic 8-pack</x:v>
      </x:c>
      <x:c r="B82" s="21" t="n">
        <x:f>'Evidence'!D20/'Evidence'!C20-1</x:f>
        <x:v>-0.04761904761904767</x:v>
      </x:c>
      <x:c r="C82" s="21" t="n">
        <x:f>'Evidence'!F20/'Evidence'!E20-1</x:f>
        <x:v>-0.05479779851639155</x:v>
      </x:c>
      <x:c r="D82" s="21" t="n">
        <x:f>'Evidence'!D20/C$10</x:f>
        <x:v>0.11764705882352941</x:v>
      </x:c>
      <x:c r="E82" s="20" t="n">
        <x:f>'Evidence'!D20/C$6/C$7</x:f>
        <x:v>10</x:v>
      </x:c>
      <x:c r="F82" s="6"/>
      <x:c r="G82" s="6" t="n">
        <x:f>1+COUNTIF('Evidence'!C132:C137,"&gt;"&amp;'Evidence'!C137)</x:f>
        <x:v>2</x:v>
      </x:c>
      <x:c r="H82" s="21" t="n">
        <x:f>IF(OR(NOT(ISNUMBER('Evidence'!E137)),NOT(ISNUMBER('Evidence'!F137)),'Evidence'!F137=0),"n.a.",'Evidence'!E137/'Evidence'!F137)</x:f>
        <x:v>0.08</x:v>
      </x:c>
    </x:row>
    <x:row r="83" ht="25" customHeight="1">
      <x:c r="A83" s="3"/>
      <x:c r="B83" s="6"/>
      <x:c r="C83" s="6"/>
      <x:c r="D83" s="6"/>
      <x:c r="E83" s="6"/>
      <x:c r="F83" s="6"/>
      <x:c r="G83" s="6"/>
      <x:c r="H83" s="6"/>
    </x:row>
    <x:row r="84" ht="25" customHeight="1">
      <x:c r="A84" s="3"/>
      <x:c r="B84" s="6"/>
      <x:c r="C84" s="6"/>
      <x:c r="D84" s="6"/>
      <x:c r="E84" s="6"/>
      <x:c r="F84" s="6"/>
      <x:c r="G84" s="6"/>
      <x:c r="H84" s="6"/>
    </x:row>
    <x:row r="85" ht="32" customHeight="1">
      <x:c r="A85" s="13" t="str">
        <x:v>Group C: all six packs</x:v>
      </x:c>
      <x:c r="B85" s="14" t="str">
        <x:v>Net unit change</x:v>
      </x:c>
      <x:c r="C85" s="14" t="str">
        <x:v>Retail USD change</x:v>
      </x:c>
      <x:c r="D85" s="14" t="str">
        <x:v>Unit share</x:v>
      </x:c>
      <x:c r="E85" s="14" t="str">
        <x:v>Units/store/week</x:v>
      </x:c>
      <x:c r="F85" s="6"/>
      <x:c r="G85" s="14" t="str">
        <x:v>AP subset rank</x:v>
      </x:c>
      <x:c r="H85" s="14" t="str">
        <x:v>Excl. repeater share</x:v>
      </x:c>
    </x:row>
    <x:row r="86" ht="25" customHeight="1">
      <x:c r="A86" s="3" t="str">
        <x:v>S1 / Original 6-pack</x:v>
      </x:c>
      <x:c r="B86" s="21" t="n">
        <x:f>'Evidence'!D21/'Evidence'!C21-1</x:f>
        <x:v>-0.06666666666666665</x:v>
      </x:c>
      <x:c r="C86" s="21" t="n">
        <x:f>'Evidence'!F21/'Evidence'!E21-1</x:f>
        <x:v>-0.07207729468599033</x:v>
      </x:c>
      <x:c r="D86" s="21" t="n">
        <x:f>'Evidence'!D21/D$10</x:f>
        <x:v>0.25925925925925924</x:v>
      </x:c>
      <x:c r="E86" s="20" t="n">
        <x:f>'Evidence'!D21/D$6/D$7</x:f>
        <x:v>14</x:v>
      </x:c>
      <x:c r="F86" s="6"/>
      <x:c r="G86" s="6" t="n">
        <x:f>1+COUNTIF('Evidence'!C138:C143,"&gt;"&amp;'Evidence'!C138)</x:f>
        <x:v>1</x:v>
      </x:c>
      <x:c r="H86" s="21" t="n">
        <x:f>IF(OR(NOT(ISNUMBER('Evidence'!E138)),NOT(ISNUMBER('Evidence'!F138)),'Evidence'!F138=0),"n.a.",'Evidence'!E138/'Evidence'!F138)</x:f>
        <x:v>0.05</x:v>
      </x:c>
    </x:row>
    <x:row r="87" ht="25" customHeight="1">
      <x:c r="A87" s="3" t="str">
        <x:v>S2 / Cocoa 6-pack</x:v>
      </x:c>
      <x:c r="B87" s="21" t="n">
        <x:f>'Evidence'!D22/'Evidence'!C22-1</x:f>
        <x:v>-0.07692307692307687</x:v>
      </x:c>
      <x:c r="C87" s="21" t="n">
        <x:f>'Evidence'!F22/'Evidence'!E22-1</x:f>
        <x:v>-0.08939708939708935</x:v>
      </x:c>
      <x:c r="D87" s="21" t="n">
        <x:f>'Evidence'!D22/D$10</x:f>
        <x:v>0.2222222222222222</x:v>
      </x:c>
      <x:c r="E87" s="20" t="n">
        <x:f>'Evidence'!D22/D$6/D$7</x:f>
        <x:v>12</x:v>
      </x:c>
      <x:c r="F87" s="6"/>
      <x:c r="G87" s="6" t="n">
        <x:f>1+COUNTIF('Evidence'!C138:C143,"&gt;"&amp;'Evidence'!C139)</x:f>
        <x:v>2</x:v>
      </x:c>
      <x:c r="H87" s="21" t="n">
        <x:f>IF(OR(NOT(ISNUMBER('Evidence'!E139)),NOT(ISNUMBER('Evidence'!F139)),'Evidence'!F139=0),"n.a.",'Evidence'!E139/'Evidence'!F139)</x:f>
        <x:v>0.04</x:v>
      </x:c>
    </x:row>
    <x:row r="88" ht="25" customHeight="1">
      <x:c r="A88" s="3" t="str">
        <x:v>S3 / Variety 12-pack</x:v>
      </x:c>
      <x:c r="B88" s="21" t="n">
        <x:f>'Evidence'!D23/'Evidence'!C23-1</x:f>
        <x:v>-0.11111111111111116</x:v>
      </x:c>
      <x:c r="C88" s="21" t="n">
        <x:f>'Evidence'!F23/'Evidence'!E23-1</x:f>
        <x:v>-0.13352007469654525</x:v>
      </x:c>
      <x:c r="D88" s="21" t="n">
        <x:f>'Evidence'!D23/D$10</x:f>
        <x:v>0.14814814814814814</x:v>
      </x:c>
      <x:c r="E88" s="20" t="n">
        <x:f>'Evidence'!D23/D$6/D$7</x:f>
        <x:v>8</x:v>
      </x:c>
      <x:c r="F88" s="6"/>
      <x:c r="G88" s="6" t="n">
        <x:f>1+COUNTIF('Evidence'!C138:C143,"&gt;"&amp;'Evidence'!C140)</x:f>
        <x:v>3</x:v>
      </x:c>
      <x:c r="H88" s="21" t="n">
        <x:f>IF(OR(NOT(ISNUMBER('Evidence'!E140)),NOT(ISNUMBER('Evidence'!F140)),'Evidence'!F140=0),"n.a.",'Evidence'!E140/'Evidence'!F140)</x:f>
        <x:v>0.03</x:v>
      </x:c>
    </x:row>
    <x:row r="89" ht="25" customHeight="1">
      <x:c r="A89" s="3" t="str">
        <x:v>S4 / Fruit 6-pack</x:v>
      </x:c>
      <x:c r="B89" s="21" t="n">
        <x:f>'Evidence'!D24/'Evidence'!C24-1</x:f>
        <x:v>-0.1428571428571429</x:v>
      </x:c>
      <x:c r="C89" s="21" t="n">
        <x:f>'Evidence'!F24/'Evidence'!E24-1</x:f>
        <x:v>-0.15763546798029549</x:v>
      </x:c>
      <x:c r="D89" s="21" t="n">
        <x:f>'Evidence'!D24/D$10</x:f>
        <x:v>0.1111111111111111</x:v>
      </x:c>
      <x:c r="E89" s="20" t="n">
        <x:f>'Evidence'!D24/D$6/D$7</x:f>
        <x:v>6</x:v>
      </x:c>
      <x:c r="F89" s="6"/>
      <x:c r="G89" s="6" t="n">
        <x:f>1+COUNTIF('Evidence'!C138:C143,"&gt;"&amp;'Evidence'!C141)</x:f>
        <x:v>4</x:v>
      </x:c>
      <x:c r="H89" s="21" t="n">
        <x:f>IF(OR(NOT(ISNUMBER('Evidence'!E141)),NOT(ISNUMBER('Evidence'!F141)),'Evidence'!F141=0),"n.a.",'Evidence'!E141/'Evidence'!F141)</x:f>
        <x:v>0.02</x:v>
      </x:c>
    </x:row>
    <x:row r="90" ht="25" customHeight="1">
      <x:c r="A90" s="3" t="str">
        <x:v>S5 / Value 18-pack</x:v>
      </x:c>
      <x:c r="B90" s="21" t="n">
        <x:f>'Evidence'!D25/'Evidence'!C25-1</x:f>
        <x:v>-0.09090909090909094</x:v>
      </x:c>
      <x:c r="C90" s="21" t="n">
        <x:f>'Evidence'!F25/'Evidence'!E25-1</x:f>
        <x:v>-0.10806174957118353</x:v>
      </x:c>
      <x:c r="D90" s="21" t="n">
        <x:f>'Evidence'!D25/D$10</x:f>
        <x:v>0.18518518518518517</x:v>
      </x:c>
      <x:c r="E90" s="20" t="n">
        <x:f>'Evidence'!D25/D$6/D$7</x:f>
        <x:v>10</x:v>
      </x:c>
      <x:c r="F90" s="6"/>
      <x:c r="G90" s="6" t="n">
        <x:f>1+COUNTIF('Evidence'!C138:C143,"&gt;"&amp;'Evidence'!C142)</x:f>
        <x:v>5</x:v>
      </x:c>
      <x:c r="H90" s="21" t="n">
        <x:f>IF(OR(NOT(ISNUMBER('Evidence'!E142)),NOT(ISNUMBER('Evidence'!F142)),'Evidence'!F142=0),"n.a.",'Evidence'!E142/'Evidence'!F142)</x:f>
        <x:v>0.03</x:v>
      </x:c>
    </x:row>
    <x:row r="91" ht="25" customHeight="1">
      <x:c r="A91" s="3" t="str">
        <x:v>S6 / Classic 8-pack</x:v>
      </x:c>
      <x:c r="B91" s="21" t="n">
        <x:f>'Evidence'!D26/'Evidence'!C26-1</x:f>
        <x:v>-0.33333333333333337</x:v>
      </x:c>
      <x:c r="C91" s="21" t="n">
        <x:f>'Evidence'!F26/'Evidence'!E26-1</x:f>
        <x:v>-0.3467336683417086</x:v>
      </x:c>
      <x:c r="D91" s="21" t="n">
        <x:f>'Evidence'!D26/D$10</x:f>
        <x:v>0.07407407407407407</x:v>
      </x:c>
      <x:c r="E91" s="20" t="n">
        <x:f>'Evidence'!D26/D$6/D$7</x:f>
        <x:v>4</x:v>
      </x:c>
      <x:c r="F91" s="6"/>
      <x:c r="G91" s="6" t="n">
        <x:f>1+COUNTIF('Evidence'!C138:C143,"&gt;"&amp;'Evidence'!C143)</x:f>
        <x:v>6</x:v>
      </x:c>
      <x:c r="H91" s="21" t="n">
        <x:f>IF(OR(NOT(ISNUMBER('Evidence'!E143)),NOT(ISNUMBER('Evidence'!F143)),'Evidence'!F143=0),"n.a.",'Evidence'!E143/'Evidence'!F143)</x:f>
        <x:v>0.04</x:v>
      </x:c>
    </x:row>
    <x:row r="92" ht="25" customHeight="1">
      <x:c r="A92" s="3"/>
      <x:c r="B92" s="6"/>
      <x:c r="C92" s="6"/>
      <x:c r="D92" s="6"/>
      <x:c r="E92" s="6"/>
      <x:c r="F92" s="6"/>
      <x:c r="G92" s="6"/>
      <x:c r="H92" s="6"/>
    </x:row>
    <x:row r="93" ht="25" customHeight="1">
      <x:c r="A93" s="3"/>
      <x:c r="B93" s="6"/>
      <x:c r="C93" s="6"/>
      <x:c r="D93" s="6"/>
      <x:c r="E93" s="6"/>
      <x:c r="F93" s="6"/>
      <x:c r="G93" s="6"/>
      <x:c r="H93" s="6"/>
    </x:row>
    <x:row r="94" ht="32" customHeight="1">
      <x:c r="A94" s="13" t="str">
        <x:v>Weekly-to-period checks</x:v>
      </x:c>
      <x:c r="B94" s="14" t="str">
        <x:v>Group A</x:v>
      </x:c>
      <x:c r="C94" s="14" t="str">
        <x:v>Group B</x:v>
      </x:c>
      <x:c r="D94" s="14" t="str">
        <x:v>Group C</x:v>
      </x:c>
      <x:c r="E94" s="14" t="str"/>
      <x:c r="F94" s="6"/>
      <x:c r="G94" s="6"/>
      <x:c r="H94" s="6"/>
    </x:row>
    <x:row r="95" ht="25" customHeight="1">
      <x:c r="A95" s="3" t="str">
        <x:v>Prior Classic unit difference</x:v>
      </x:c>
      <x:c r="B95" s="20" t="n">
        <x:f>SUM('Evidence'!E33:E45)-B16</x:f>
        <x:v>0</x:v>
      </x:c>
      <x:c r="C95" s="20" t="n">
        <x:f>SUM('Evidence'!E59:E71)-C16</x:f>
        <x:v>0</x:v>
      </x:c>
      <x:c r="D95" s="20" t="n">
        <x:f>SUM('Evidence'!E85:E97)-D16</x:f>
        <x:v>0</x:v>
      </x:c>
      <x:c r="E95" s="20"/>
      <x:c r="F95" s="6"/>
      <x:c r="G95" s="6"/>
      <x:c r="H95" s="6"/>
    </x:row>
    <x:row r="96" ht="25" customHeight="1">
      <x:c r="A96" s="3" t="str">
        <x:v>Current Classic unit difference</x:v>
      </x:c>
      <x:c r="B96" s="20" t="n">
        <x:f>SUM('Evidence'!E46:E58)-B17</x:f>
        <x:v>0</x:v>
      </x:c>
      <x:c r="C96" s="20" t="n">
        <x:f>SUM('Evidence'!E72:E84)-C17</x:f>
        <x:v>0</x:v>
      </x:c>
      <x:c r="D96" s="20" t="n">
        <x:f>SUM('Evidence'!E98:E110)-D17</x:f>
        <x:v>0</x:v>
      </x:c>
      <x:c r="E96" s="20"/>
      <x:c r="F96" s="6"/>
      <x:c r="G96" s="6"/>
      <x:c r="H96" s="6"/>
    </x:row>
    <x:row r="97" ht="25" customHeight="1">
      <x:c r="A97" s="3" t="str">
        <x:v>Prior Classic retail USD difference</x:v>
      </x:c>
      <x:c r="B97" s="20" t="n">
        <x:f>SUM('Evidence'!F33:F45)-B19</x:f>
        <x:v>0</x:v>
      </x:c>
      <x:c r="C97" s="20" t="n">
        <x:f>SUM('Evidence'!F59:F71)-C19</x:f>
        <x:v>1.4551915228366852e-11</x:v>
      </x:c>
      <x:c r="D97" s="20" t="n">
        <x:f>SUM('Evidence'!F85:F97)-D19</x:f>
        <x:v>-1.4551915228366852e-11</x:v>
      </x:c>
      <x:c r="E97" s="20"/>
      <x:c r="F97" s="6"/>
      <x:c r="G97" s="6"/>
      <x:c r="H97" s="6"/>
    </x:row>
    <x:row r="98" ht="25" customHeight="1">
      <x:c r="A98" s="3" t="str">
        <x:v>Current Classic retail USD difference</x:v>
      </x:c>
      <x:c r="B98" s="20" t="n">
        <x:f>SUM('Evidence'!F46:F58)-B20</x:f>
        <x:v>0</x:v>
      </x:c>
      <x:c r="C98" s="20" t="n">
        <x:f>SUM('Evidence'!F72:F84)-C20</x:f>
        <x:v>0</x:v>
      </x:c>
      <x:c r="D98" s="20" t="n">
        <x:f>SUM('Evidence'!F98:F110)-D20</x:f>
        <x:v>0</x:v>
      </x:c>
      <x:c r="E98" s="20"/>
      <x:c r="F98" s="6"/>
      <x:c r="G98" s="6"/>
      <x:c r="H98" s="6"/>
    </x:row>
    <x:row r="99" ht="25" customHeight="1">
      <x:c r="A99" s="3"/>
      <x:c r="B99" s="6"/>
      <x:c r="C99" s="6"/>
      <x:c r="D99" s="6"/>
      <x:c r="E99" s="6"/>
      <x:c r="F99" s="6"/>
      <x:c r="G99" s="6"/>
      <x:c r="H99" s="6"/>
    </x:row>
    <x:row r="100" ht="32" customHeight="1">
      <x:c r="A100" s="13" t="str">
        <x:v>Weekly unit index: prior = 100</x:v>
      </x:c>
      <x:c r="B100" s="14" t="str">
        <x:v>Group A</x:v>
      </x:c>
      <x:c r="C100" s="14" t="str">
        <x:v>Group B</x:v>
      </x:c>
      <x:c r="D100" s="14" t="str">
        <x:v>Group C</x:v>
      </x:c>
      <x:c r="E100" s="14" t="str"/>
      <x:c r="F100" s="6"/>
      <x:c r="G100" s="6"/>
      <x:c r="H100" s="6"/>
    </x:row>
    <x:row r="101" ht="25" customHeight="1">
      <x:c r="A101" s="3" t="str">
        <x:v>Week 1</x:v>
      </x:c>
      <x:c r="B101" s="24" t="n">
        <x:f>100*'Evidence'!E46/'Evidence'!E33</x:f>
        <x:v>95</x:v>
      </x:c>
      <x:c r="C101" s="24" t="n">
        <x:f>100*'Evidence'!E72/'Evidence'!E59</x:f>
        <x:v>100</x:v>
      </x:c>
      <x:c r="D101" s="24" t="n">
        <x:f>100*'Evidence'!E98/'Evidence'!E85</x:f>
        <x:v>100</x:v>
      </x:c>
      <x:c r="E101" s="6"/>
      <x:c r="F101" s="6"/>
      <x:c r="G101" s="6"/>
      <x:c r="H101" s="6"/>
    </x:row>
    <x:row r="102" ht="25" customHeight="1">
      <x:c r="A102" s="3" t="str">
        <x:v>Week 2</x:v>
      </x:c>
      <x:c r="B102" s="24" t="n">
        <x:f>100*'Evidence'!E47/'Evidence'!E34</x:f>
        <x:v>92.5</x:v>
      </x:c>
      <x:c r="C102" s="24" t="n">
        <x:f>100*'Evidence'!E73/'Evidence'!E60</x:f>
        <x:v>99.2063492063492</x:v>
      </x:c>
      <x:c r="D102" s="24" t="n">
        <x:f>100*'Evidence'!E99/'Evidence'!E86</x:f>
        <x:v>101.38888888888889</x:v>
      </x:c>
      <x:c r="E102" s="6"/>
      <x:c r="F102" s="6"/>
      <x:c r="G102" s="6"/>
      <x:c r="H102" s="6"/>
    </x:row>
    <x:row r="103" ht="25" customHeight="1">
      <x:c r="A103" s="3" t="str">
        <x:v>Week 3</x:v>
      </x:c>
      <x:c r="B103" s="24" t="n">
        <x:f>100*'Evidence'!E48/'Evidence'!E35</x:f>
        <x:v>90</x:v>
      </x:c>
      <x:c r="C103" s="24" t="n">
        <x:f>100*'Evidence'!E74/'Evidence'!E61</x:f>
        <x:v>98.41269841269842</x:v>
      </x:c>
      <x:c r="D103" s="24" t="n">
        <x:f>100*'Evidence'!E100/'Evidence'!E87</x:f>
        <x:v>98.61111111111111</x:v>
      </x:c>
      <x:c r="E103" s="6"/>
      <x:c r="F103" s="6"/>
      <x:c r="G103" s="6"/>
      <x:c r="H103" s="6"/>
    </x:row>
    <x:row r="104" ht="25" customHeight="1">
      <x:c r="A104" s="3" t="str">
        <x:v>Week 4</x:v>
      </x:c>
      <x:c r="B104" s="24" t="n">
        <x:f>100*'Evidence'!E49/'Evidence'!E36</x:f>
        <x:v>87.5</x:v>
      </x:c>
      <x:c r="C104" s="24" t="n">
        <x:f>100*'Evidence'!E75/'Evidence'!E62</x:f>
        <x:v>97.61904761904762</x:v>
      </x:c>
      <x:c r="D104" s="24" t="n">
        <x:f>100*'Evidence'!E101/'Evidence'!E88</x:f>
        <x:v>100</x:v>
      </x:c>
      <x:c r="E104" s="6"/>
      <x:c r="F104" s="6"/>
      <x:c r="G104" s="6"/>
      <x:c r="H104" s="6"/>
    </x:row>
    <x:row r="105" ht="25" customHeight="1">
      <x:c r="A105" s="3" t="str">
        <x:v>Week 5</x:v>
      </x:c>
      <x:c r="B105" s="24" t="n">
        <x:f>100*'Evidence'!E50/'Evidence'!E37</x:f>
        <x:v>85</x:v>
      </x:c>
      <x:c r="C105" s="24" t="n">
        <x:f>100*'Evidence'!E76/'Evidence'!E63</x:f>
        <x:v>96.82539682539682</x:v>
      </x:c>
      <x:c r="D105" s="24" t="n">
        <x:f>100*'Evidence'!E102/'Evidence'!E89</x:f>
        <x:v>90.27777777777777</x:v>
      </x:c>
      <x:c r="E105" s="6"/>
      <x:c r="F105" s="6"/>
      <x:c r="G105" s="6"/>
      <x:c r="H105" s="6"/>
    </x:row>
    <x:row r="106" ht="25" customHeight="1">
      <x:c r="A106" s="3" t="str">
        <x:v>Week 6</x:v>
      </x:c>
      <x:c r="B106" s="24" t="n">
        <x:f>100*'Evidence'!E51/'Evidence'!E38</x:f>
        <x:v>82.5</x:v>
      </x:c>
      <x:c r="C106" s="24" t="n">
        <x:f>100*'Evidence'!E77/'Evidence'!E64</x:f>
        <x:v>96.03174603174604</x:v>
      </x:c>
      <x:c r="D106" s="24" t="n">
        <x:f>100*'Evidence'!E103/'Evidence'!E90</x:f>
        <x:v>81.94444444444444</x:v>
      </x:c>
      <x:c r="E106" s="6"/>
      <x:c r="F106" s="6"/>
      <x:c r="G106" s="6"/>
      <x:c r="H106" s="6"/>
    </x:row>
    <x:row r="107" ht="25" customHeight="1">
      <x:c r="A107" s="3" t="str">
        <x:v>Week 7</x:v>
      </x:c>
      <x:c r="B107" s="24" t="n">
        <x:f>100*'Evidence'!E52/'Evidence'!E39</x:f>
        <x:v>80</x:v>
      </x:c>
      <x:c r="C107" s="24" t="n">
        <x:f>100*'Evidence'!E78/'Evidence'!E65</x:f>
        <x:v>95.23809523809524</x:v>
      </x:c>
      <x:c r="D107" s="24" t="n">
        <x:f>100*'Evidence'!E104/'Evidence'!E91</x:f>
        <x:v>69.44444444444444</x:v>
      </x:c>
      <x:c r="E107" s="6"/>
      <x:c r="F107" s="6"/>
      <x:c r="G107" s="6"/>
      <x:c r="H107" s="6"/>
    </x:row>
    <x:row r="108" ht="25" customHeight="1">
      <x:c r="A108" s="3" t="str">
        <x:v>Week 8</x:v>
      </x:c>
      <x:c r="B108" s="24" t="n">
        <x:f>100*'Evidence'!E53/'Evidence'!E40</x:f>
        <x:v>77.5</x:v>
      </x:c>
      <x:c r="C108" s="24" t="n">
        <x:f>100*'Evidence'!E79/'Evidence'!E66</x:f>
        <x:v>94.44444444444444</x:v>
      </x:c>
      <x:c r="D108" s="24" t="n">
        <x:f>100*'Evidence'!E105/'Evidence'!E92</x:f>
        <x:v>59.72222222222222</x:v>
      </x:c>
      <x:c r="E108" s="6"/>
      <x:c r="F108" s="6"/>
      <x:c r="G108" s="6"/>
      <x:c r="H108" s="6"/>
    </x:row>
    <x:row r="109" ht="25" customHeight="1">
      <x:c r="A109" s="3" t="str">
        <x:v>Week 9</x:v>
      </x:c>
      <x:c r="B109" s="24" t="n">
        <x:f>100*'Evidence'!E54/'Evidence'!E41</x:f>
        <x:v>75</x:v>
      </x:c>
      <x:c r="C109" s="24" t="n">
        <x:f>100*'Evidence'!E80/'Evidence'!E67</x:f>
        <x:v>93.65079365079364</x:v>
      </x:c>
      <x:c r="D109" s="24" t="n">
        <x:f>100*'Evidence'!E106/'Evidence'!E93</x:f>
        <x:v>51.388888888888886</x:v>
      </x:c>
      <x:c r="E109" s="6"/>
      <x:c r="F109" s="6"/>
      <x:c r="G109" s="6"/>
      <x:c r="H109" s="6"/>
    </x:row>
    <x:row r="110" ht="25" customHeight="1">
      <x:c r="A110" s="3" t="str">
        <x:v>Week 10</x:v>
      </x:c>
      <x:c r="B110" s="24" t="n">
        <x:f>100*'Evidence'!E55/'Evidence'!E42</x:f>
        <x:v>72.5</x:v>
      </x:c>
      <x:c r="C110" s="24" t="n">
        <x:f>100*'Evidence'!E81/'Evidence'!E68</x:f>
        <x:v>92.85714285714286</x:v>
      </x:c>
      <x:c r="D110" s="24" t="n">
        <x:f>100*'Evidence'!E107/'Evidence'!E94</x:f>
        <x:v>40.27777777777778</x:v>
      </x:c>
      <x:c r="E110" s="6"/>
      <x:c r="F110" s="6"/>
      <x:c r="G110" s="6"/>
      <x:c r="H110" s="6"/>
    </x:row>
    <x:row r="111" ht="25" customHeight="1">
      <x:c r="A111" s="3" t="str">
        <x:v>Week 11</x:v>
      </x:c>
      <x:c r="B111" s="24" t="n">
        <x:f>100*'Evidence'!E56/'Evidence'!E43</x:f>
        <x:v>70</x:v>
      </x:c>
      <x:c r="C111" s="24" t="n">
        <x:f>100*'Evidence'!E82/'Evidence'!E69</x:f>
        <x:v>92.06349206349206</x:v>
      </x:c>
      <x:c r="D111" s="24" t="n">
        <x:f>100*'Evidence'!E108/'Evidence'!E95</x:f>
        <x:v>30.555555555555557</x:v>
      </x:c>
      <x:c r="E111" s="6"/>
      <x:c r="F111" s="6"/>
      <x:c r="G111" s="6"/>
      <x:c r="H111" s="6"/>
    </x:row>
    <x:row r="112" ht="25" customHeight="1">
      <x:c r="A112" s="3" t="str">
        <x:v>Week 12</x:v>
      </x:c>
      <x:c r="B112" s="24" t="n">
        <x:f>100*'Evidence'!E57/'Evidence'!E44</x:f>
        <x:v>67.5</x:v>
      </x:c>
      <x:c r="C112" s="24" t="n">
        <x:f>100*'Evidence'!E83/'Evidence'!E70</x:f>
        <x:v>91.26984126984127</x:v>
      </x:c>
      <x:c r="D112" s="24" t="n">
        <x:f>100*'Evidence'!E109/'Evidence'!E96</x:f>
        <x:v>23.61111111111111</x:v>
      </x:c>
      <x:c r="E112" s="6"/>
      <x:c r="F112" s="6"/>
      <x:c r="G112" s="6"/>
      <x:c r="H112" s="6"/>
    </x:row>
    <x:row r="113" ht="25" customHeight="1">
      <x:c r="A113" s="3" t="str">
        <x:v>Week 13</x:v>
      </x:c>
      <x:c r="B113" s="24" t="n">
        <x:f>100*'Evidence'!E58/'Evidence'!E45</x:f>
        <x:v>65</x:v>
      </x:c>
      <x:c r="C113" s="24" t="n">
        <x:f>100*'Evidence'!E84/'Evidence'!E71</x:f>
        <x:v>90.47619047619048</x:v>
      </x:c>
      <x:c r="D113" s="24" t="n">
        <x:f>100*'Evidence'!E110/'Evidence'!E97</x:f>
        <x:v>19.444444444444443</x:v>
      </x:c>
      <x:c r="E113" s="6"/>
      <x:c r="F113" s="6"/>
      <x:c r="G113" s="6"/>
      <x:c r="H113" s="6"/>
    </x:row>
    <x:row r="114" ht="25" customHeight="1">
      <x:c r="A114" s="3"/>
      <x:c r="B114" s="6"/>
      <x:c r="C114" s="6"/>
      <x:c r="D114" s="6"/>
      <x:c r="E114" s="6"/>
      <x:c r="F114" s="6"/>
      <x:c r="G114" s="6"/>
      <x:c r="H114" s="6"/>
    </x:row>
    <x:row r="115" ht="25" customHeight="1">
      <x:c r="A115" s="3"/>
      <x:c r="B115" s="6"/>
      <x:c r="C115" s="6"/>
      <x:c r="D115" s="6"/>
      <x:c r="E115" s="6"/>
      <x:c r="F115" s="6"/>
      <x:c r="G115" s="6"/>
      <x:c r="H115" s="6"/>
    </x:row>
    <x:row r="116" ht="25" customHeight="1">
      <x:c r="A116" s="8" t="str">
        <x:v>Indices normalize the matching week positions in the two separate CP periods. They do not adjust for seasonality.</x:v>
      </x:c>
      <x:c r="B116" s="6"/>
      <x:c r="C116" s="6"/>
      <x:c r="D116" s="6"/>
      <x:c r="E116" s="6"/>
      <x:c r="F116" s="6"/>
      <x:c r="G116" s="6"/>
      <x:c r="H116" s="6"/>
    </x:row>
    <x:row r="117" ht="25" customHeight="1">
      <x:c r="A117" s="8" t="str">
        <x:v>Fixed-store velocity divides by all 120 selected stores and 13 weeks. It is not a selling-store or in-stock velocity.</x:v>
      </x:c>
      <x:c r="B117" s="6"/>
      <x:c r="C117" s="6"/>
      <x:c r="D117" s="6"/>
      <x:c r="E117" s="6"/>
      <x:c r="F117" s="6"/>
      <x:c r="G117" s="6"/>
      <x:c r="H117" s="6"/>
    </x:row>
    <x:row r="118" ht="25" customHeight="1">
      <x:c r="A118" s="8" t="str">
        <x:v>Retail value per pack is net POS dollars divided by net units. It is not shelf-price history or supplier margin.</x:v>
      </x:c>
      <x:c r="B118" s="6"/>
      <x:c r="C118" s="6"/>
      <x:c r="D118" s="6"/>
      <x:c r="E118" s="6"/>
      <x:c r="F118" s="6"/>
      <x:c r="G118" s="6"/>
      <x:c r="H118" s="6"/>
    </x:row>
    <x:row r="119" ht="25" customHeight="1">
      <x:c r="A119" s="8" t="str">
        <x:v>AP ranks share a rank when scores tie. Native Composite Scores are used, not recreated.</x:v>
      </x:c>
      <x:c r="B119" s="6"/>
      <x:c r="C119" s="6"/>
      <x:c r="D119" s="6"/>
      <x:c r="E119" s="6"/>
      <x:c r="F119" s="6"/>
      <x:c r="G119" s="6"/>
      <x:c r="H119" s="6"/>
    </x:row>
    <x:row r="120" ht="25" customHeight="1">
      <x:c r="A120" s="8" t="str">
        <x:v>Switching index = 100 x current / prior Sales Value. It is not the native Fair Share Index.</x:v>
      </x:c>
      <x:c r="B120" s="6"/>
      <x:c r="C120" s="6"/>
      <x:c r="D120" s="6"/>
      <x:c r="E120" s="6"/>
      <x:c r="F120" s="6"/>
      <x:c r="G120" s="6"/>
      <x:c r="H120" s="6"/>
    </x:row>
    <x:row r="121" ht="25" customHeight="1">
      <x:c r="A121" s="8" t="str">
        <x:v>Bridge and weekly differences should be zero. Reconciliation establishes arithmetic, not causation.</x:v>
      </x:c>
      <x:c r="B121" s="6"/>
      <x:c r="C121" s="6"/>
      <x:c r="D121" s="6"/>
      <x:c r="E121" s="6"/>
      <x:c r="F121" s="6"/>
      <x:c r="G121" s="6"/>
      <x:c r="H121" s="6"/>
    </x:row>
    <x:row r="122" ht="25" customHeight="1">
      <x:c r="A122" s="3"/>
      <x:c r="B122" s="6"/>
      <x:c r="C122" s="6"/>
      <x:c r="D122" s="6"/>
      <x:c r="E122" s="6"/>
      <x:c r="F122" s="6"/>
      <x:c r="G122" s="6"/>
      <x:c r="H122" s="6"/>
    </x:row>
    <x:row r="123" ht="25" customHeight="1">
      <x:c r="A123" s="3"/>
      <x:c r="B123" s="6"/>
      <x:c r="C123" s="6"/>
      <x:c r="D123" s="6"/>
      <x:c r="E123" s="6"/>
      <x:c r="F123" s="6"/>
      <x:c r="G123" s="6"/>
      <x:c r="H123" s="6"/>
    </x:row>
    <x:row r="124" ht="25" customHeight="1">
      <x:c r="A124" s="3"/>
      <x:c r="B124" s="6"/>
      <x:c r="C124" s="6"/>
      <x:c r="D124" s="6"/>
      <x:c r="E124" s="6"/>
      <x:c r="F124" s="6"/>
      <x:c r="G124" s="6"/>
      <x:c r="H124" s="6"/>
    </x:row>
    <x:row r="125" ht="25" customHeight="1">
      <x:c r="A125" s="3"/>
      <x:c r="B125" s="6"/>
      <x:c r="C125" s="6"/>
      <x:c r="D125" s="6"/>
      <x:c r="E125" s="6"/>
      <x:c r="F125" s="6"/>
      <x:c r="G125" s="6"/>
      <x:c r="H125" s="6"/>
    </x:row>
    <x:row r="126" ht="25" customHeight="1">
      <x:c r="A126" s="3"/>
      <x:c r="B126" s="6"/>
      <x:c r="C126" s="6"/>
      <x:c r="D126" s="6"/>
      <x:c r="E126" s="6"/>
      <x:c r="F126" s="6"/>
      <x:c r="G126" s="6"/>
      <x:c r="H126" s="6"/>
    </x:row>
    <x:row r="127" ht="25" customHeight="1">
      <x:c r="A127" s="3"/>
      <x:c r="B127" s="6"/>
      <x:c r="C127" s="6"/>
      <x:c r="D127" s="6"/>
      <x:c r="E127" s="6"/>
      <x:c r="F127" s="6"/>
      <x:c r="G127" s="6"/>
      <x:c r="H127" s="6"/>
    </x:row>
  </x:sheetData>
  <x:conditionalFormatting sqref="B54:D55">
    <x:cfRule type="cellIs" dxfId="0" priority="1" operator="notBetween">
      <x:formula>-0.005</x:formula>
      <x:formula>0.005</x:formula>
    </x:cfRule>
  </x:conditionalFormatting>
  <x:conditionalFormatting sqref="B95:D98">
    <x:cfRule type="cellIs" dxfId="1" priority="2" operator="notBetween">
      <x:formula>-0.005</x:formula>
      <x:formula>0.005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36" hidden="0" customWidth="1"/>
    <x:col min="3" max="3" width="50" hidden="0" customWidth="1"/>
    <x:col min="4" max="4" width="29" hidden="0" customWidth="1"/>
    <x:col min="5" max="5" width="22" hidden="0" customWidth="1"/>
    <x:col min="6" max="6" width="19" hidden="0" customWidth="1"/>
    <x:col min="7" max="7" width="18" hidden="0" customWidth="1"/>
    <x:col min="8" max="8" width="22" hidden="0" customWidth="1"/>
  </x:cols>
  <x:sheetData>
    <x:row r="1" ht="25" customHeight="1">
      <x:c r="A1" s="3"/>
      <x:c r="B1" s="6"/>
      <x:c r="C1" s="6"/>
      <x:c r="D1" s="6"/>
      <x:c r="E1" s="6"/>
      <x:c r="F1" s="6"/>
      <x:c r="G1" s="6"/>
      <x:c r="H1" s="6"/>
    </x:row>
    <x:row r="2" ht="25" customHeight="1">
      <x:c r="A2" s="4" t="str">
        <x:v>Evidence and action workflow</x:v>
      </x:c>
      <x:c r="B2" s="6"/>
      <x:c r="C2" s="6"/>
      <x:c r="D2" s="6"/>
      <x:c r="E2" s="6"/>
      <x:c r="F2" s="6"/>
      <x:c r="G2" s="6"/>
      <x:c r="H2" s="6"/>
    </x:row>
    <x:row r="3" ht="25" customHeight="1">
      <x:c r="A3" s="5"/>
      <x:c r="B3" s="7"/>
      <x:c r="C3" s="7"/>
      <x:c r="D3" s="7"/>
      <x:c r="E3" s="7"/>
      <x:c r="F3" s="7"/>
      <x:c r="G3" s="7"/>
      <x:c r="H3" s="7"/>
    </x:row>
    <x:row r="4" ht="25" customHeight="1">
      <x:c r="A4" s="3" t="str">
        <x:v>Entirely fictional Charter evidence. No actual account or retailer report was used.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3"/>
      <x:c r="B5" s="6"/>
      <x:c r="C5" s="6"/>
      <x:c r="D5" s="6"/>
      <x:c r="E5" s="6"/>
      <x:c r="F5" s="6"/>
      <x:c r="G5" s="6"/>
      <x:c r="H5" s="6"/>
    </x:row>
    <x:row r="6" ht="25" customHeight="1">
      <x:c r="A6" s="3" t="str">
        <x:v>Suggested roles only. Assign owners and target dates in your working copy.</x:v>
      </x:c>
      <x:c r="B6" s="6"/>
      <x:c r="C6" s="6"/>
      <x:c r="D6" s="6"/>
      <x:c r="E6" s="6"/>
      <x:c r="F6" s="6"/>
      <x:c r="G6" s="6"/>
      <x:c r="H6" s="6"/>
    </x:row>
    <x:row r="7" ht="25" customHeight="1">
      <x:c r="A7" s="3"/>
      <x:c r="B7" s="6"/>
      <x:c r="C7" s="6"/>
      <x:c r="D7" s="6"/>
      <x:c r="E7" s="6"/>
      <x:c r="F7" s="6"/>
      <x:c r="G7" s="6"/>
      <x:c r="H7" s="6"/>
    </x:row>
    <x:row r="8" ht="32" customHeight="1">
      <x:c r="A8" s="13" t="str">
        <x:v>ID</x:v>
      </x:c>
      <x:c r="B8" s="14" t="str">
        <x:v>Action</x:v>
      </x:c>
      <x:c r="C8" s="14" t="str">
        <x:v>Evidence / completion condition</x:v>
      </x:c>
      <x:c r="D8" s="14" t="str">
        <x:v>Suggested role</x:v>
      </x:c>
      <x:c r="E8" s="14" t="str">
        <x:v>Assigned owner</x:v>
      </x:c>
      <x:c r="F8" s="14" t="str">
        <x:v>Status</x:v>
      </x:c>
      <x:c r="G8" s="14" t="str">
        <x:v>Target date</x:v>
      </x:c>
      <x:c r="H8" s="6"/>
    </x:row>
    <x:row r="9" ht="90" customHeight="1">
      <x:c r="A9" s="31" t="n">
        <x:v>1</x:v>
      </x:c>
      <x:c r="B9" s="27" t="str">
        <x:v>Confirm the decision scope</x:v>
      </x:c>
      <x:c r="C9" s="27" t="str">
        <x:v>Verify the six-pack item mapping, store lists, dates, channel filters and each native report population. Confirm that the report has adequate data support.</x:v>
      </x:c>
      <x:c r="D9" s="27" t="str">
        <x:v>Account lead</x:v>
      </x:c>
      <x:c r="E9" s="29" t="str">
        <x:v>Unassigned</x:v>
      </x:c>
      <x:c r="F9" s="29" t="str">
        <x:v>Open</x:v>
      </x:c>
      <x:c r="G9" s="30"/>
      <x:c r="H9" s="6"/>
    </x:row>
    <x:row r="10" ht="90" customHeight="1">
      <x:c r="A10" s="31" t="n">
        <x:v>2</x:v>
      </x:c>
      <x:c r="B10" s="27" t="str">
        <x:v>Investigate the Group A shopper movement</x:v>
      </x:c>
      <x:c r="C10" s="27" t="str">
        <x:v>Review the native Switching decomposition alongside the six-pack performance shift. Check the category and comparator definitions before interpreting the movement.</x:v>
      </x:c>
      <x:c r="D10" s="27" t="str">
        <x:v>Insights lead</x:v>
      </x:c>
      <x:c r="E10" s="29" t="str">
        <x:v>Unassigned</x:v>
      </x:c>
      <x:c r="F10" s="29" t="str">
        <x:v>Open</x:v>
      </x:c>
      <x:c r="G10" s="30"/>
      <x:c r="H10" s="6"/>
    </x:row>
    <x:row r="11" ht="90" customHeight="1">
      <x:c r="A11" s="31" t="n">
        <x:v>3</x:v>
      </x:c>
      <x:c r="B11" s="27" t="str">
        <x:v>Review the role of Classic in Group B</x:v>
      </x:c>
      <x:c r="C11" s="27" t="str">
        <x:v>Use its native Composite Score, Loyal Sales and exclusivity counts to challenge a sales-only removal decision. Agree on the evidence required for a range recommendation.</x:v>
      </x:c>
      <x:c r="D11" s="27" t="str">
        <x:v>Account and insights leads</x:v>
      </x:c>
      <x:c r="E11" s="29" t="str">
        <x:v>Unassigned</x:v>
      </x:c>
      <x:c r="F11" s="29" t="str">
        <x:v>Open</x:v>
      </x:c>
      <x:c r="G11" s="30"/>
      <x:c r="H11" s="6"/>
    </x:row>
    <x:row r="12" ht="90" customHeight="1">
      <x:c r="A12" s="31" t="n">
        <x:v>4</x:v>
      </x:c>
      <x:c r="B12" s="27" t="str">
        <x:v>Resolve the Group C execution question</x:v>
      </x:c>
      <x:c r="C12" s="27" t="str">
        <x:v>Check item links, eligibility changes and the weekly in-stock timeline against authorized inventory and fulfillment evidence. Do not convert the observed gap into recoverable sales.</x:v>
      </x:c>
      <x:c r="D12" s="27" t="str">
        <x:v>Replenishment lead</x:v>
      </x:c>
      <x:c r="E12" s="29" t="str">
        <x:v>Unassigned</x:v>
      </x:c>
      <x:c r="F12" s="29" t="str">
        <x:v>Open</x:v>
      </x:c>
      <x:c r="G12" s="30"/>
      <x:c r="H12" s="6"/>
    </x:row>
    <x:row r="13" ht="90" customHeight="1">
      <x:c r="A13" s="31" t="n">
        <x:v>5</x:v>
      </x:c>
      <x:c r="B13" s="27" t="str">
        <x:v>Agree on the next decision review</x:v>
      </x:c>
      <x:c r="C13" s="27" t="str">
        <x:v>Agree on an owner, follow-up evidence and a review date for each group. Record what would change the recommendation and what remains unresolved.</x:v>
      </x:c>
      <x:c r="D13" s="27" t="str">
        <x:v>Account lead</x:v>
      </x:c>
      <x:c r="E13" s="29" t="str">
        <x:v>Unassigned</x:v>
      </x:c>
      <x:c r="F13" s="29" t="str">
        <x:v>Open</x:v>
      </x:c>
      <x:c r="G13" s="30"/>
      <x:c r="H13" s="6"/>
    </x:row>
    <x:row r="14" ht="25" customHeight="1">
      <x:c r="A14" s="3"/>
      <x:c r="B14" s="6"/>
      <x:c r="C14" s="6"/>
      <x:c r="D14" s="6"/>
      <x:c r="E14" s="6"/>
      <x:c r="F14" s="6"/>
      <x:c r="G14" s="6"/>
      <x:c r="H14" s="6"/>
    </x:row>
    <x:row r="15" ht="25" customHeight="1">
      <x:c r="A15" s="3"/>
      <x:c r="B15" s="6" t="str">
        <x:v>Actions still open</x:v>
      </x:c>
      <x:c r="C15" s="6" t="n">
        <x:f>ROWS(F9:F13)-COUNTIFS(F9:F13,"Complete")</x:f>
        <x:v>5</x:v>
      </x:c>
      <x:c r="D15" s="6"/>
      <x:c r="E15" s="6"/>
      <x:c r="F15" s="6"/>
      <x:c r="G15" s="6"/>
      <x:c r="H15" s="6"/>
    </x:row>
    <x:row r="16" ht="25" customHeight="1">
      <x:c r="A16" s="3"/>
      <x:c r="B16" s="6"/>
      <x:c r="C16" s="6"/>
      <x:c r="D16" s="6"/>
      <x:c r="E16" s="6"/>
      <x:c r="F16" s="6"/>
      <x:c r="G16" s="6"/>
      <x:c r="H16" s="6"/>
    </x:row>
    <x:row r="17" ht="25" customHeight="1">
      <x:c r="A17" s="3"/>
      <x:c r="B17" s="6"/>
      <x:c r="C17" s="6"/>
      <x:c r="D17" s="6"/>
      <x:c r="E17" s="6"/>
      <x:c r="F17" s="6"/>
      <x:c r="G17" s="6"/>
      <x:c r="H17" s="6"/>
    </x:row>
    <x:row r="18" ht="25" customHeight="1">
      <x:c r="A18" s="8" t="str">
        <x:v>Task completion is not retailer approval. Keep the source evidence and decision owner with the working copy.</x:v>
      </x:c>
      <x:c r="B18" s="6"/>
      <x:c r="C18" s="6"/>
      <x:c r="D18" s="6"/>
      <x:c r="E18" s="6"/>
      <x:c r="F18" s="6"/>
      <x:c r="G18" s="6"/>
      <x:c r="H18" s="6"/>
    </x:row>
    <x:row r="19" ht="25" customHeight="1">
      <x:c r="A19" s="3"/>
      <x:c r="B19" s="6"/>
      <x:c r="C19" s="6"/>
      <x:c r="D19" s="6"/>
      <x:c r="E19" s="6"/>
      <x:c r="F19" s="6"/>
      <x:c r="G19" s="6"/>
      <x:c r="H19" s="6"/>
    </x:row>
    <x:row r="20" ht="25" customHeight="1">
      <x:c r="A20" s="8" t="str">
        <x:v>The public illustration saves no client work. Workbook edits remain in the downloaded file.</x:v>
      </x:c>
      <x:c r="B20" s="6"/>
      <x:c r="C20" s="6"/>
      <x:c r="D20" s="6"/>
      <x:c r="E20" s="6"/>
      <x:c r="F20" s="6"/>
      <x:c r="G20" s="6"/>
      <x:c r="H20" s="6"/>
    </x:row>
    <x:row r="21" ht="25" customHeight="1">
      <x:c r="A21" s="3"/>
      <x:c r="B21" s="6"/>
      <x:c r="C21" s="6"/>
      <x:c r="D21" s="6"/>
      <x:c r="E21" s="6"/>
      <x:c r="F21" s="6"/>
      <x:c r="G21" s="6"/>
      <x:c r="H21" s="6"/>
    </x:row>
    <x:row r="22" ht="25" customHeight="1">
      <x:c r="A22" s="3"/>
      <x:c r="B22" s="6"/>
      <x:c r="C22" s="6"/>
      <x:c r="D22" s="6"/>
      <x:c r="E22" s="6"/>
      <x:c r="F22" s="6"/>
      <x:c r="G22" s="6"/>
      <x:c r="H22" s="6"/>
    </x:row>
    <x:row r="23" ht="25" customHeight="1">
      <x:c r="A23" s="3"/>
      <x:c r="B23" s="6"/>
      <x:c r="C23" s="6"/>
      <x:c r="D23" s="6"/>
      <x:c r="E23" s="6"/>
      <x:c r="F23" s="6"/>
      <x:c r="G23" s="6"/>
      <x:c r="H23" s="6"/>
    </x:row>
    <x:row r="24" ht="25" customHeight="1">
      <x:c r="A24" s="3"/>
      <x:c r="B24" s="6"/>
      <x:c r="C24" s="6"/>
      <x:c r="D24" s="6"/>
      <x:c r="E24" s="6"/>
      <x:c r="F24" s="6"/>
      <x:c r="G24" s="6"/>
      <x:c r="H24" s="6"/>
    </x:row>
  </x:sheetData>
  <x:dataValidations count="1">
    <x:dataValidation type="list" sqref="F9:F13">
      <x:formula1>"Open,In progress,Complete"</x:formula1>
    </x:dataValidation>
  </x:dataValidations>
  <x:pageMargins left="0.7" right="0.7" top="0.75" bottom="0.75" header="0.3" footer="0.3"/>
</x:worksheet>
</file>